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4430" windowHeight="9105" tabRatio="848" activeTab="0"/>
  </bookViews>
  <sheets>
    <sheet name="SUMSHEET" sheetId="1" r:id="rId1"/>
    <sheet name="Public Safety" sheetId="2" r:id="rId2"/>
    <sheet name="P W  Traffic" sheetId="3" r:id="rId3"/>
    <sheet name="P W  Streets" sheetId="4" r:id="rId4"/>
    <sheet name="P W Storm Sewers" sheetId="5" r:id="rId5"/>
    <sheet name="P W Other" sheetId="6" r:id="rId6"/>
    <sheet name="Parks &amp; Pub Prop" sheetId="7" r:id="rId7"/>
    <sheet name="C &amp; ED" sheetId="8" r:id="rId8"/>
    <sheet name="Admin" sheetId="9" r:id="rId9"/>
  </sheets>
  <definedNames>
    <definedName name="_xlnm.Print_Area" localSheetId="8">'Admin'!$A$1:$I$35</definedName>
    <definedName name="_xlnm.Print_Area" localSheetId="7">'C &amp; ED'!$A$1:$H$19</definedName>
    <definedName name="_xlnm.Print_Area" localSheetId="3">'P W  Streets'!$A$1:$H$52</definedName>
    <definedName name="_xlnm.Print_Area" localSheetId="2">'P W  Traffic'!$A$1:$J$31</definedName>
    <definedName name="_xlnm.Print_Area" localSheetId="5">'P W Other'!$A$1:$H$89</definedName>
    <definedName name="_xlnm.Print_Area" localSheetId="4">'P W Storm Sewers'!$A$1:$H$51</definedName>
    <definedName name="_xlnm.Print_Area" localSheetId="6">'Parks &amp; Pub Prop'!$A$1:$H$79</definedName>
    <definedName name="_xlnm.Print_Area" localSheetId="1">'Public Safety'!$A$1:$H$43</definedName>
    <definedName name="_xlnm.Print_Area" localSheetId="0">'SUMSHEET'!$B$1:$I$36</definedName>
    <definedName name="_xlnm.Print_Titles" localSheetId="3">'P W  Streets'!$5:$7</definedName>
    <definedName name="_xlnm.Print_Titles" localSheetId="5">'P W Other'!$5:$7</definedName>
    <definedName name="_xlnm.Print_Titles" localSheetId="6">'Parks &amp; Pub Prop'!$5:$7</definedName>
    <definedName name="_xlnm.Print_Titles" localSheetId="1">'Public Safety'!$4:$5</definedName>
    <definedName name="Z_E3FD00F6_FE72_4876_A22F_33A723B1980A_.wvu.Cols" localSheetId="6" hidden="1">'Parks &amp; Pub Prop'!$J:$L</definedName>
    <definedName name="Z_E3FD00F6_FE72_4876_A22F_33A723B1980A_.wvu.Cols" localSheetId="0" hidden="1">'SUMSHEET'!$C:$C</definedName>
    <definedName name="Z_E3FD00F6_FE72_4876_A22F_33A723B1980A_.wvu.PrintArea" localSheetId="3" hidden="1">'P W  Streets'!$A$1:$E$27</definedName>
    <definedName name="Z_E3FD00F6_FE72_4876_A22F_33A723B1980A_.wvu.PrintArea" localSheetId="5" hidden="1">'P W Other'!$A$1:$B$50</definedName>
    <definedName name="Z_E3FD00F6_FE72_4876_A22F_33A723B1980A_.wvu.PrintArea" localSheetId="4" hidden="1">'P W Storm Sewers'!$A$1:$E$44</definedName>
    <definedName name="Z_E3FD00F6_FE72_4876_A22F_33A723B1980A_.wvu.PrintArea" localSheetId="6" hidden="1">'Parks &amp; Pub Prop'!$J$1:$R$45</definedName>
    <definedName name="Z_E3FD00F6_FE72_4876_A22F_33A723B1980A_.wvu.PrintArea" localSheetId="1" hidden="1">'Public Safety'!$A$1:$C$14</definedName>
    <definedName name="Z_E3FD00F6_FE72_4876_A22F_33A723B1980A_.wvu.PrintArea" localSheetId="0" hidden="1">'SUMSHEET'!$B$1:$I$31</definedName>
    <definedName name="Z_E3FD00F6_FE72_4876_A22F_33A723B1980A_.wvu.Rows" localSheetId="3" hidden="1">'P W  Streets'!#REF!,'P W  Streets'!#REF!,'P W  Streets'!#REF!,'P W  Streets'!#REF!</definedName>
    <definedName name="Z_E3FD00F6_FE72_4876_A22F_33A723B1980A_.wvu.Rows" localSheetId="5" hidden="1">'P W Other'!$41:$41,'P W Other'!#REF!,'P W Other'!$50:$50</definedName>
    <definedName name="Z_E3FD00F6_FE72_4876_A22F_33A723B1980A_.wvu.Rows" localSheetId="4" hidden="1">'P W Storm Sewers'!$7:$7</definedName>
    <definedName name="Z_E3FD00F6_FE72_4876_A22F_33A723B1980A_.wvu.Rows" localSheetId="6" hidden="1">'Parks &amp; Pub Prop'!#REF!</definedName>
  </definedNames>
  <calcPr fullCalcOnLoad="1"/>
</workbook>
</file>

<file path=xl/sharedStrings.xml><?xml version="1.0" encoding="utf-8"?>
<sst xmlns="http://schemas.openxmlformats.org/spreadsheetml/2006/main" count="483" uniqueCount="176">
  <si>
    <t>CITY  OF  BETHLEHEM</t>
  </si>
  <si>
    <t>NON  UTILITY  CAPITAL  IMPROVEMENT  PROGRAM</t>
  </si>
  <si>
    <t>FUNDING/SPENDING SCHEDULE</t>
  </si>
  <si>
    <t>PROJECT</t>
  </si>
  <si>
    <t>DESCRIPTION</t>
  </si>
  <si>
    <t>FUNDING</t>
  </si>
  <si>
    <t>TOTAL</t>
  </si>
  <si>
    <t>BOND</t>
  </si>
  <si>
    <t>FEDERAL</t>
  </si>
  <si>
    <t>STATE</t>
  </si>
  <si>
    <t>LIQUID FUELS</t>
  </si>
  <si>
    <t>PUBLIC WORKS--STREETS</t>
  </si>
  <si>
    <t>PUBLIC WORKS--STORM SEWERS</t>
  </si>
  <si>
    <t>PUBLIC WORKS--OTHER PROJECTS</t>
  </si>
  <si>
    <t>PARKS &amp; PUBLIC PROPERTY</t>
  </si>
  <si>
    <t>TOTALS</t>
  </si>
  <si>
    <t>SUMMARY SHEET</t>
  </si>
  <si>
    <t>SPENDING SCHEDULE</t>
  </si>
  <si>
    <t xml:space="preserve">      BOND</t>
  </si>
  <si>
    <t xml:space="preserve">      FEDERAL</t>
  </si>
  <si>
    <t xml:space="preserve">      LIQUID FUELS</t>
  </si>
  <si>
    <t xml:space="preserve">      STATE</t>
  </si>
  <si>
    <t>SPENDING  SCHEDULE</t>
  </si>
  <si>
    <t>CDBG</t>
  </si>
  <si>
    <t xml:space="preserve">      CDBG</t>
  </si>
  <si>
    <t xml:space="preserve">         Street Projects</t>
  </si>
  <si>
    <t xml:space="preserve">SPENDING  </t>
  </si>
  <si>
    <t xml:space="preserve">        Costs for CDBG Eligible</t>
  </si>
  <si>
    <t xml:space="preserve">       Jischke St to 3rd St</t>
  </si>
  <si>
    <t>PUBLIC SAFETY</t>
  </si>
  <si>
    <t>PUBLIC WORKS STREETS</t>
  </si>
  <si>
    <t>PUBLIC WORKS OTHER PROJECTS</t>
  </si>
  <si>
    <t xml:space="preserve">      OTHER</t>
  </si>
  <si>
    <t>OTHER</t>
  </si>
  <si>
    <t>PUBLIC WORKS-</t>
  </si>
  <si>
    <t>STORM SEWERS</t>
  </si>
  <si>
    <t xml:space="preserve">1.  TR/Isolated Intersections </t>
  </si>
  <si>
    <t xml:space="preserve">2.  TR/Traffic Safety Imprv. </t>
  </si>
  <si>
    <t>PUBLIC WORKS - TRAFFIC</t>
  </si>
  <si>
    <t>PUBLIC WORKS-TRAFFIC</t>
  </si>
  <si>
    <t xml:space="preserve">           Swale Improvement</t>
  </si>
  <si>
    <t xml:space="preserve">      BOND </t>
  </si>
  <si>
    <t>1.  Stefko Drainage Swale</t>
  </si>
  <si>
    <t xml:space="preserve">       Carlton to Montclair </t>
  </si>
  <si>
    <t xml:space="preserve">     STATE</t>
  </si>
  <si>
    <t xml:space="preserve">     BOND</t>
  </si>
  <si>
    <t xml:space="preserve">         Broadway to Summit St.</t>
  </si>
  <si>
    <t xml:space="preserve"> </t>
  </si>
  <si>
    <t xml:space="preserve">       the Monocacy Creek</t>
  </si>
  <si>
    <t xml:space="preserve">2.  W. Goepp St. </t>
  </si>
  <si>
    <t xml:space="preserve">  SCHEDULE</t>
  </si>
  <si>
    <t xml:space="preserve">      Acquisition/Replacement</t>
  </si>
  <si>
    <t xml:space="preserve">         Main Street to N. New Street</t>
  </si>
  <si>
    <t xml:space="preserve">         William to Arnold</t>
  </si>
  <si>
    <t xml:space="preserve">      OTHER (RAILROAD)</t>
  </si>
  <si>
    <t xml:space="preserve">       Prospect Ave. to Kichline St.</t>
  </si>
  <si>
    <t>3.  Old Brick Sewer</t>
  </si>
  <si>
    <t xml:space="preserve">4.  Johnston Drive </t>
  </si>
  <si>
    <t xml:space="preserve">5.  West Laurel Street to </t>
  </si>
  <si>
    <t>6.  East Boulevard</t>
  </si>
  <si>
    <t xml:space="preserve">         Lay-bys Reconstruction</t>
  </si>
  <si>
    <t xml:space="preserve">          Phase III</t>
  </si>
  <si>
    <t xml:space="preserve">      Masslich Street to New </t>
  </si>
  <si>
    <t xml:space="preserve">        Street (Radley)</t>
  </si>
  <si>
    <t xml:space="preserve">     Boyd Street Southwardly </t>
  </si>
  <si>
    <t xml:space="preserve">      to Lansdale Avenue</t>
  </si>
  <si>
    <t xml:space="preserve">       Program</t>
  </si>
  <si>
    <t>1.  Ambulance Replacement/Remount Plan</t>
  </si>
  <si>
    <t xml:space="preserve">        Montclair Ave to Brodhead Ave</t>
  </si>
  <si>
    <t>1.  City Center Improvements</t>
  </si>
  <si>
    <t xml:space="preserve">      OTHER (MORAV COL)</t>
  </si>
  <si>
    <t xml:space="preserve">    STATE</t>
  </si>
  <si>
    <t>COMMUNITY &amp; ECONOMIC DEVELOPMENT</t>
  </si>
  <si>
    <t>COMMUNITY AND ECONOMIC DEVEL.</t>
  </si>
  <si>
    <t>Recycling</t>
  </si>
  <si>
    <t xml:space="preserve">       (Mangan Street west to old Coke</t>
  </si>
  <si>
    <t>2.  Facility Capital Improvement Plan</t>
  </si>
  <si>
    <t>3.  Fire House Improvements</t>
  </si>
  <si>
    <t>4.  General Pool Improvements</t>
  </si>
  <si>
    <t>5.  Mechanical System Upgrades</t>
  </si>
  <si>
    <t xml:space="preserve">     OTHER</t>
  </si>
  <si>
    <t xml:space="preserve">     COUNTY</t>
  </si>
  <si>
    <t>COUNTY</t>
  </si>
  <si>
    <t>Administration</t>
  </si>
  <si>
    <t>7.  Linden Street Storm</t>
  </si>
  <si>
    <t xml:space="preserve">     Sewer Upgrade/Repl.</t>
  </si>
  <si>
    <t xml:space="preserve">BOND </t>
  </si>
  <si>
    <t xml:space="preserve">       Plant-curb and sidewalk)</t>
  </si>
  <si>
    <t xml:space="preserve">      Streetscape</t>
  </si>
  <si>
    <t>BOND  (2013)</t>
  </si>
  <si>
    <t>1.  IT Improvement Plan</t>
  </si>
  <si>
    <t>ADMINISTRATION</t>
  </si>
  <si>
    <t>8.  Park/Playground Improvements</t>
  </si>
  <si>
    <t>9.  Municipal Ice Rink</t>
  </si>
  <si>
    <t xml:space="preserve">11.  Sand Island Improvements </t>
  </si>
  <si>
    <t xml:space="preserve">    (Illick's Mill area)</t>
  </si>
  <si>
    <t xml:space="preserve">      BOND  </t>
  </si>
  <si>
    <t>5. Shredding Truck</t>
  </si>
  <si>
    <t>10.  Roof/Safety Code</t>
  </si>
  <si>
    <t xml:space="preserve">     STATE </t>
  </si>
  <si>
    <t xml:space="preserve">      Microwave Links</t>
  </si>
  <si>
    <t xml:space="preserve">      from 7.7 to 7.14</t>
  </si>
  <si>
    <t xml:space="preserve">      BOND (2013)</t>
  </si>
  <si>
    <t xml:space="preserve">        Sidewalks</t>
  </si>
  <si>
    <t>8.  Fifth Street-Buchanan to</t>
  </si>
  <si>
    <t xml:space="preserve">       Fillmore</t>
  </si>
  <si>
    <t xml:space="preserve">     LIQUID FUELS</t>
  </si>
  <si>
    <t>1.   Lynn Ave. Bridge</t>
  </si>
  <si>
    <t>2.   High St. Bridge</t>
  </si>
  <si>
    <t xml:space="preserve">      Drainage Structures </t>
  </si>
  <si>
    <t xml:space="preserve">       Information System</t>
  </si>
  <si>
    <t xml:space="preserve">        Electrical Bureau </t>
  </si>
  <si>
    <t xml:space="preserve">       Mechanical Bureau</t>
  </si>
  <si>
    <t xml:space="preserve">       Truck Lift</t>
  </si>
  <si>
    <t xml:space="preserve">         Duty Large Dump</t>
  </si>
  <si>
    <t xml:space="preserve">          Truck</t>
  </si>
  <si>
    <t xml:space="preserve">         Duty Medium Dump</t>
  </si>
  <si>
    <t xml:space="preserve">           5-Ton Vibratory</t>
  </si>
  <si>
    <t xml:space="preserve">         Asphalt Paving Roller</t>
  </si>
  <si>
    <t xml:space="preserve">         Utility Pickup Truck</t>
  </si>
  <si>
    <t xml:space="preserve">         Backhoe Loader</t>
  </si>
  <si>
    <t xml:space="preserve">BOND     </t>
  </si>
  <si>
    <t>2.  Flood Control System</t>
  </si>
  <si>
    <t>3. Fire Apparatus Replacement Plan</t>
  </si>
  <si>
    <t>4.  Replacement of 911 Radio System</t>
  </si>
  <si>
    <t>5.  911 Radio System Software Upgrade</t>
  </si>
  <si>
    <t>FUNDING/SPENDING SCHEDULE 2014-2018</t>
  </si>
  <si>
    <t>CITY OF BETHLEHEM</t>
  </si>
  <si>
    <t>11.  Aerial Bucket Truck</t>
  </si>
  <si>
    <t>16.   Streets Mack Heavy</t>
  </si>
  <si>
    <t>(2015--2019)</t>
  </si>
  <si>
    <t>7.  Monocacy Creek Assessment</t>
  </si>
  <si>
    <t xml:space="preserve">      COUNTY</t>
  </si>
  <si>
    <t>6.  Monocacy Park Improvements</t>
  </si>
  <si>
    <t>1.  Carlton Avenue</t>
  </si>
  <si>
    <r>
      <t>2.   West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Packer Ave</t>
    </r>
  </si>
  <si>
    <t>3.  West Packer Avenue</t>
  </si>
  <si>
    <t>4.  Public Works Engineering</t>
  </si>
  <si>
    <t>5.  West Garrison Street</t>
  </si>
  <si>
    <t>6.  E. 5th Street</t>
  </si>
  <si>
    <t xml:space="preserve">7.  City Hall Complex Parking </t>
  </si>
  <si>
    <t>8.  Fourth Avenue</t>
  </si>
  <si>
    <t>9.  West Broad Street</t>
  </si>
  <si>
    <t>10.  3rd &amp; 4th Streets Streetscape/</t>
  </si>
  <si>
    <t>11.  New Street - 3rd to 4th Streets</t>
  </si>
  <si>
    <t>12.  Broad Street Crosswalks</t>
  </si>
  <si>
    <t>9.  Creek Road Culvert Repl.</t>
  </si>
  <si>
    <t>4.  Bridge Repair</t>
  </si>
  <si>
    <t xml:space="preserve">5.   Main Street </t>
  </si>
  <si>
    <t>(Phases II, III, &amp; IV)</t>
  </si>
  <si>
    <t xml:space="preserve">6.   Street Overlay </t>
  </si>
  <si>
    <t xml:space="preserve">3.   Route 378 Pole </t>
  </si>
  <si>
    <t xml:space="preserve">       Replacement </t>
  </si>
  <si>
    <t>7.   ADA Curb Ramps</t>
  </si>
  <si>
    <t xml:space="preserve">8.   Miscellaneous </t>
  </si>
  <si>
    <t xml:space="preserve">9.   Tree Planting </t>
  </si>
  <si>
    <t xml:space="preserve">10.   Geographic </t>
  </si>
  <si>
    <t>17.   Streets Mack Heavy</t>
  </si>
  <si>
    <t>18.   Streets Caterpiller</t>
  </si>
  <si>
    <t xml:space="preserve">19.   Streets GMC3500 </t>
  </si>
  <si>
    <t>20.   Streets Caterpiller</t>
  </si>
  <si>
    <t xml:space="preserve">        (3-Replacements)</t>
  </si>
  <si>
    <t>12.  Service Truck (new)</t>
  </si>
  <si>
    <t>13.  Mechanical Bureau</t>
  </si>
  <si>
    <t>14.  Street Equipment</t>
  </si>
  <si>
    <t>15. Streets Mack-</t>
  </si>
  <si>
    <t>Pinnacle Tractor</t>
  </si>
  <si>
    <t>(Tandem)</t>
  </si>
  <si>
    <t>15.  Vehicle/Equipment</t>
  </si>
  <si>
    <t>12.  South Bethlehem Greenway</t>
  </si>
  <si>
    <t>13.  Eastern Gateway</t>
  </si>
  <si>
    <t xml:space="preserve">14.  Greenway/Saucon Park </t>
  </si>
  <si>
    <t xml:space="preserve">       Ballfield Connections</t>
  </si>
  <si>
    <t xml:space="preserve">     BOND 2013</t>
  </si>
  <si>
    <t>BOND 2013</t>
  </si>
  <si>
    <t>LAST REVISED 09/05/14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</si>
</sst>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_);_(@_)"/>
    <numFmt numFmtId="166" formatCode="[$-409]dddd\,\ mmmm\ dd\,\ yyyy"/>
    <numFmt numFmtId="167" formatCode="[$-409]d\-mmm\-yy;@"/>
    <numFmt numFmtId="168" formatCode="[$-409]h:mm:ss\ AM/PM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;[Red]#,##0.00"/>
    <numFmt numFmtId="175" formatCode="0.00_);\(0.00\)"/>
    <numFmt numFmtId="176" formatCode="#,##0;[Red]#,##0"/>
  </numFmts>
  <fonts count="44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u val="single"/>
      <sz val="11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u val="single"/>
      <sz val="12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u val="single"/>
      <sz val="13"/>
      <name val="Arial"/>
      <family val="2"/>
    </font>
    <font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Bookman Old Style"/>
      <family val="1"/>
    </font>
    <font>
      <sz val="8"/>
      <name val="Arial"/>
      <family val="2"/>
    </font>
    <font>
      <b/>
      <sz val="12"/>
      <color indexed="12"/>
      <name val="Arial"/>
      <family val="2"/>
    </font>
    <font>
      <strike/>
      <sz val="12"/>
      <name val="Arial"/>
      <family val="2"/>
    </font>
    <font>
      <u val="single"/>
      <strike/>
      <sz val="12"/>
      <name val="Arial"/>
      <family val="2"/>
    </font>
    <font>
      <sz val="14"/>
      <name val="Bookman Old Style"/>
      <family val="1"/>
    </font>
    <font>
      <strike/>
      <sz val="12"/>
      <color indexed="10"/>
      <name val="Arial"/>
      <family val="2"/>
    </font>
    <font>
      <sz val="12"/>
      <color indexed="8"/>
      <name val="Arial"/>
      <family val="2"/>
    </font>
    <font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6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3" fontId="11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13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41" fontId="3" fillId="0" borderId="0" xfId="0" applyNumberFormat="1" applyFont="1" applyAlignment="1">
      <alignment/>
    </xf>
    <xf numFmtId="0" fontId="12" fillId="0" borderId="0" xfId="0" applyFont="1" applyBorder="1" applyAlignment="1">
      <alignment horizontal="right"/>
    </xf>
    <xf numFmtId="41" fontId="14" fillId="0" borderId="0" xfId="0" applyNumberFormat="1" applyFont="1" applyAlignment="1">
      <alignment/>
    </xf>
    <xf numFmtId="41" fontId="8" fillId="0" borderId="0" xfId="0" applyNumberFormat="1" applyFont="1" applyAlignment="1">
      <alignment horizontal="left"/>
    </xf>
    <xf numFmtId="41" fontId="0" fillId="0" borderId="0" xfId="0" applyNumberFormat="1" applyAlignment="1">
      <alignment/>
    </xf>
    <xf numFmtId="0" fontId="10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1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2" fillId="0" borderId="0" xfId="0" applyNumberFormat="1" applyFont="1" applyAlignment="1">
      <alignment horizontal="right"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41" fontId="5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Fill="1" applyAlignment="1">
      <alignment/>
    </xf>
    <xf numFmtId="41" fontId="10" fillId="0" borderId="0" xfId="0" applyNumberFormat="1" applyFont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1" fillId="0" borderId="0" xfId="0" applyNumberFormat="1" applyFont="1" applyAlignment="1" applyProtection="1">
      <alignment/>
      <protection/>
    </xf>
    <xf numFmtId="42" fontId="5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3" fontId="5" fillId="0" borderId="0" xfId="0" applyNumberFormat="1" applyFont="1" applyFill="1" applyAlignment="1">
      <alignment/>
    </xf>
    <xf numFmtId="41" fontId="1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41" fontId="1" fillId="0" borderId="10" xfId="0" applyNumberFormat="1" applyFont="1" applyBorder="1" applyAlignment="1" applyProtection="1">
      <alignment/>
      <protection/>
    </xf>
    <xf numFmtId="0" fontId="10" fillId="24" borderId="0" xfId="0" applyFont="1" applyFill="1" applyAlignment="1">
      <alignment horizontal="right"/>
    </xf>
    <xf numFmtId="176" fontId="0" fillId="0" borderId="0" xfId="0" applyNumberFormat="1" applyAlignment="1">
      <alignment/>
    </xf>
    <xf numFmtId="176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Fill="1" applyAlignment="1">
      <alignment horizontal="center"/>
    </xf>
    <xf numFmtId="41" fontId="2" fillId="0" borderId="0" xfId="0" applyNumberFormat="1" applyFont="1" applyFill="1" applyAlignment="1">
      <alignment horizontal="right"/>
    </xf>
    <xf numFmtId="41" fontId="1" fillId="0" borderId="11" xfId="0" applyNumberFormat="1" applyFont="1" applyBorder="1" applyAlignment="1">
      <alignment/>
    </xf>
    <xf numFmtId="41" fontId="1" fillId="0" borderId="11" xfId="0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0" fontId="2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41" fontId="22" fillId="0" borderId="0" xfId="0" applyNumberFormat="1" applyFont="1" applyAlignment="1">
      <alignment horizontal="right"/>
    </xf>
    <xf numFmtId="3" fontId="1" fillId="0" borderId="11" xfId="0" applyNumberFormat="1" applyFont="1" applyBorder="1" applyAlignment="1">
      <alignment/>
    </xf>
    <xf numFmtId="41" fontId="1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0" fillId="0" borderId="11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1" fontId="1" fillId="0" borderId="11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2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1" fillId="0" borderId="0" xfId="0" applyNumberFormat="1" applyFont="1" applyFill="1" applyBorder="1" applyAlignment="1">
      <alignment horizontal="right"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 horizontal="right"/>
    </xf>
    <xf numFmtId="42" fontId="5" fillId="0" borderId="13" xfId="0" applyNumberFormat="1" applyFont="1" applyBorder="1" applyAlignment="1">
      <alignment/>
    </xf>
    <xf numFmtId="0" fontId="18" fillId="0" borderId="0" xfId="0" applyFont="1" applyAlignment="1">
      <alignment horizontal="center"/>
    </xf>
    <xf numFmtId="3" fontId="14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1" fontId="24" fillId="0" borderId="0" xfId="0" applyNumberFormat="1" applyFont="1" applyAlignment="1">
      <alignment/>
    </xf>
    <xf numFmtId="41" fontId="2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1" fontId="2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44" fontId="1" fillId="0" borderId="0" xfId="0" applyNumberFormat="1" applyFont="1" applyAlignment="1">
      <alignment/>
    </xf>
    <xf numFmtId="44" fontId="0" fillId="0" borderId="0" xfId="0" applyNumberFormat="1" applyAlignment="1">
      <alignment/>
    </xf>
    <xf numFmtId="41" fontId="25" fillId="0" borderId="0" xfId="0" applyNumberFormat="1" applyFont="1" applyAlignment="1">
      <alignment/>
    </xf>
    <xf numFmtId="41" fontId="25" fillId="0" borderId="10" xfId="0" applyNumberFormat="1" applyFont="1" applyBorder="1" applyAlignment="1">
      <alignment/>
    </xf>
    <xf numFmtId="41" fontId="26" fillId="0" borderId="0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167" fontId="5" fillId="0" borderId="0" xfId="0" applyNumberFormat="1" applyFont="1" applyAlignment="1">
      <alignment horizontal="left"/>
    </xf>
    <xf numFmtId="167" fontId="1" fillId="0" borderId="0" xfId="0" applyNumberFormat="1" applyFont="1" applyAlignment="1">
      <alignment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view="pageBreakPreview" zoomScale="90" zoomScaleSheetLayoutView="90" zoomScalePageLayoutView="0" workbookViewId="0" topLeftCell="A1">
      <selection activeCell="I20" sqref="B20:I20"/>
    </sheetView>
  </sheetViews>
  <sheetFormatPr defaultColWidth="9.140625" defaultRowHeight="12.75"/>
  <cols>
    <col min="1" max="1" width="0.13671875" style="0" customWidth="1"/>
    <col min="2" max="2" width="28.57421875" style="0" bestFit="1" customWidth="1"/>
    <col min="3" max="3" width="9.8515625" style="0" hidden="1" customWidth="1"/>
    <col min="4" max="4" width="16.140625" style="0" bestFit="1" customWidth="1"/>
    <col min="5" max="5" width="15.421875" style="0" customWidth="1"/>
    <col min="6" max="6" width="16.140625" style="0" customWidth="1"/>
    <col min="7" max="8" width="16.57421875" style="0" bestFit="1" customWidth="1"/>
    <col min="9" max="9" width="16.140625" style="0" bestFit="1" customWidth="1"/>
  </cols>
  <sheetData>
    <row r="1" spans="1:9" ht="18">
      <c r="A1" s="182" t="s">
        <v>0</v>
      </c>
      <c r="B1" s="182"/>
      <c r="C1" s="182"/>
      <c r="D1" s="181"/>
      <c r="E1" s="181"/>
      <c r="F1" s="181"/>
      <c r="G1" s="181"/>
      <c r="H1" s="181"/>
      <c r="I1" s="181"/>
    </row>
    <row r="2" spans="1:9" ht="18">
      <c r="A2" s="182" t="s">
        <v>1</v>
      </c>
      <c r="B2" s="182"/>
      <c r="C2" s="182"/>
      <c r="D2" s="181"/>
      <c r="E2" s="181"/>
      <c r="F2" s="181"/>
      <c r="G2" s="181"/>
      <c r="H2" s="181"/>
      <c r="I2" s="181"/>
    </row>
    <row r="3" spans="1:9" ht="18">
      <c r="A3" s="182" t="s">
        <v>2</v>
      </c>
      <c r="B3" s="182"/>
      <c r="C3" s="182"/>
      <c r="D3" s="181"/>
      <c r="E3" s="181"/>
      <c r="F3" s="181"/>
      <c r="G3" s="181"/>
      <c r="H3" s="181"/>
      <c r="I3" s="181"/>
    </row>
    <row r="4" spans="1:9" ht="18">
      <c r="A4" s="182" t="s">
        <v>16</v>
      </c>
      <c r="B4" s="182"/>
      <c r="C4" s="182"/>
      <c r="D4" s="181"/>
      <c r="E4" s="181"/>
      <c r="F4" s="181"/>
      <c r="G4" s="181"/>
      <c r="H4" s="181"/>
      <c r="I4" s="181"/>
    </row>
    <row r="5" spans="1:9" ht="18">
      <c r="A5" s="16"/>
      <c r="B5" s="182" t="s">
        <v>130</v>
      </c>
      <c r="C5" s="182"/>
      <c r="D5" s="181"/>
      <c r="E5" s="181"/>
      <c r="F5" s="181"/>
      <c r="G5" s="181"/>
      <c r="H5" s="181"/>
      <c r="I5" s="181"/>
    </row>
    <row r="8" spans="2:9" ht="18">
      <c r="B8" s="7" t="s">
        <v>5</v>
      </c>
      <c r="D8" s="12">
        <v>2015</v>
      </c>
      <c r="E8" s="12">
        <v>2016</v>
      </c>
      <c r="F8" s="12">
        <v>2017</v>
      </c>
      <c r="G8" s="12">
        <v>2018</v>
      </c>
      <c r="H8" s="12">
        <v>2019</v>
      </c>
      <c r="I8" s="12" t="s">
        <v>15</v>
      </c>
    </row>
    <row r="9" spans="2:8" ht="15.75">
      <c r="B9" s="6"/>
      <c r="F9" s="66"/>
      <c r="G9" s="66"/>
      <c r="H9" s="66"/>
    </row>
    <row r="10" spans="2:9" ht="15.75">
      <c r="B10" s="15" t="s">
        <v>7</v>
      </c>
      <c r="C10" s="14"/>
      <c r="D10" s="90">
        <f>'Public Safety'!C30+'P W  Traffic'!C21+'P W  Streets'!C48+'P W Storm Sewers'!C47+'P W Other'!C82+'Parks &amp; Pub Prop'!C72+Admin!D16</f>
        <v>5000000</v>
      </c>
      <c r="E10" s="90">
        <f>'Public Safety'!D30+'P W  Traffic'!D21+'P W  Streets'!D48+'P W Storm Sewers'!D47+'P W Other'!D82+'Parks &amp; Pub Prop'!D72+Admin!E16</f>
        <v>0</v>
      </c>
      <c r="F10" s="90">
        <f>'Public Safety'!E30+'P W  Traffic'!E21+'P W  Streets'!E48+'P W Storm Sewers'!E47+'P W Other'!E82+'Parks &amp; Pub Prop'!E72+Admin!F16</f>
        <v>7071200</v>
      </c>
      <c r="G10" s="90">
        <f>'Public Safety'!F30+'P W  Traffic'!F21+'P W  Streets'!F48+'P W Storm Sewers'!F47+'P W Other'!F82+'Parks &amp; Pub Prop'!F72+Admin!G16</f>
        <v>0</v>
      </c>
      <c r="H10" s="90">
        <f>'Public Safety'!G30+'P W  Traffic'!G21+'P W  Streets'!G48+'P W Storm Sewers'!G47+'P W Other'!G82+'Parks &amp; Pub Prop'!G72+Admin!G16</f>
        <v>3525000</v>
      </c>
      <c r="I10" s="65">
        <f>SUM(D10:H10)</f>
        <v>15596200</v>
      </c>
    </row>
    <row r="11" spans="2:9" ht="15.75">
      <c r="B11" s="15" t="s">
        <v>89</v>
      </c>
      <c r="C11" s="14"/>
      <c r="D11" s="90">
        <f>'P W  Traffic'!C20+'P W Other'!C81+'Parks &amp; Pub Prop'!C71</f>
        <v>540000</v>
      </c>
      <c r="E11" s="90">
        <f>'P W  Traffic'!D20+'P W Other'!D81+'Parks &amp; Pub Prop'!D71</f>
        <v>0</v>
      </c>
      <c r="F11" s="90">
        <f>'P W  Traffic'!E20+'P W Other'!E81+'Parks &amp; Pub Prop'!E71</f>
        <v>0</v>
      </c>
      <c r="G11" s="90">
        <f>'P W  Traffic'!F20+'P W Other'!F81+'Parks &amp; Pub Prop'!F71</f>
        <v>0</v>
      </c>
      <c r="H11" s="90">
        <f>'P W  Traffic'!G20+'P W Other'!G81+'Parks &amp; Pub Prop'!G71</f>
        <v>0</v>
      </c>
      <c r="I11" s="65">
        <f aca="true" t="shared" si="0" ref="I11:I17">SUM(D11:H11)</f>
        <v>540000</v>
      </c>
    </row>
    <row r="12" spans="2:9" ht="15.75">
      <c r="B12" s="15" t="s">
        <v>23</v>
      </c>
      <c r="C12" s="14"/>
      <c r="D12" s="90">
        <f>'P W  Streets'!C49+'P W Other'!C83+'Parks &amp; Pub Prop'!C73</f>
        <v>670000</v>
      </c>
      <c r="E12" s="90">
        <f>'P W  Streets'!D49+'P W Other'!D83+'Parks &amp; Pub Prop'!D73</f>
        <v>565000</v>
      </c>
      <c r="F12" s="90">
        <f>'P W  Streets'!E49+'P W Other'!E83+'Parks &amp; Pub Prop'!E73</f>
        <v>532000</v>
      </c>
      <c r="G12" s="90">
        <f>'P W  Streets'!F49+'P W Other'!F83+'Parks &amp; Pub Prop'!F73</f>
        <v>532000</v>
      </c>
      <c r="H12" s="90">
        <f>'P W  Streets'!G49+'P W Other'!G83+'Parks &amp; Pub Prop'!G73</f>
        <v>456000</v>
      </c>
      <c r="I12" s="65">
        <f t="shared" si="0"/>
        <v>2755000</v>
      </c>
    </row>
    <row r="13" spans="2:9" ht="15.75">
      <c r="B13" s="15" t="s">
        <v>8</v>
      </c>
      <c r="C13" s="14"/>
      <c r="D13" s="90">
        <f>'Public Safety'!C32+'P W Other'!C84</f>
        <v>3104800</v>
      </c>
      <c r="E13" s="90">
        <f>'Public Safety'!D32+'P W Other'!D84</f>
        <v>1695200</v>
      </c>
      <c r="F13" s="90">
        <f>'Public Safety'!E32+'P W Other'!E84</f>
        <v>0</v>
      </c>
      <c r="G13" s="90">
        <f>'Public Safety'!F32+'P W Other'!F84</f>
        <v>600000</v>
      </c>
      <c r="H13" s="90">
        <f>'Public Safety'!G32+'P W Other'!G84</f>
        <v>1200000</v>
      </c>
      <c r="I13" s="65">
        <f t="shared" si="0"/>
        <v>6600000</v>
      </c>
    </row>
    <row r="14" spans="2:9" ht="15.75">
      <c r="B14" s="15" t="s">
        <v>9</v>
      </c>
      <c r="C14" s="14"/>
      <c r="D14" s="90">
        <f>'P W Other'!C85+'Parks &amp; Pub Prop'!C74+'C &amp; ED'!C17</f>
        <v>2011939</v>
      </c>
      <c r="E14" s="90">
        <f>'P W Other'!D85+'Parks &amp; Pub Prop'!D74+'C &amp; ED'!D17</f>
        <v>317850</v>
      </c>
      <c r="F14" s="90">
        <f>'P W Other'!E85+'Parks &amp; Pub Prop'!E74+'C &amp; ED'!E17</f>
        <v>0</v>
      </c>
      <c r="G14" s="90">
        <f>'P W Other'!F85+'Parks &amp; Pub Prop'!F74+'C &amp; ED'!F17</f>
        <v>0</v>
      </c>
      <c r="H14" s="90">
        <f>'P W Other'!G85+'Parks &amp; Pub Prop'!G74+'C &amp; ED'!G17</f>
        <v>845000</v>
      </c>
      <c r="I14" s="65">
        <f t="shared" si="0"/>
        <v>3174789</v>
      </c>
    </row>
    <row r="15" spans="2:9" ht="15.75">
      <c r="B15" s="15" t="s">
        <v>10</v>
      </c>
      <c r="C15" s="14"/>
      <c r="D15" s="90">
        <f>'P W Storm Sewers'!C48+'P W Other'!C86</f>
        <v>899000</v>
      </c>
      <c r="E15" s="90">
        <f>'P W Storm Sewers'!D48+'P W Other'!D86</f>
        <v>902750</v>
      </c>
      <c r="F15" s="90">
        <f>'P W Storm Sewers'!E48+'P W Other'!E86</f>
        <v>1055000</v>
      </c>
      <c r="G15" s="90">
        <f>'P W Storm Sewers'!F48+'P W Other'!F86</f>
        <v>620000</v>
      </c>
      <c r="H15" s="90">
        <f>'P W Storm Sewers'!G48+'P W Other'!G86</f>
        <v>640000</v>
      </c>
      <c r="I15" s="65">
        <f t="shared" si="0"/>
        <v>4116750</v>
      </c>
    </row>
    <row r="16" spans="2:9" ht="15.75">
      <c r="B16" s="15" t="s">
        <v>33</v>
      </c>
      <c r="C16" s="14"/>
      <c r="D16" s="90">
        <f>'Public Safety'!C31+'P W  Streets'!C50+'P W Storm Sewers'!C49+'P W Other'!C87+'Parks &amp; Pub Prop'!C76</f>
        <v>914050</v>
      </c>
      <c r="E16" s="90">
        <f>'Public Safety'!D31+'P W  Streets'!D50+'P W Storm Sewers'!D49+'P W Other'!D87+'Parks &amp; Pub Prop'!D76</f>
        <v>950200</v>
      </c>
      <c r="F16" s="90">
        <f>'Public Safety'!E31+'P W  Streets'!E50+'P W Storm Sewers'!E49+'P W Other'!E87+'Parks &amp; Pub Prop'!E76</f>
        <v>1628000</v>
      </c>
      <c r="G16" s="90">
        <f>'Public Safety'!F31+'P W  Streets'!F50+'P W Storm Sewers'!F49+'P W Other'!F87+'Parks &amp; Pub Prop'!F76</f>
        <v>730000</v>
      </c>
      <c r="H16" s="90">
        <f>'Public Safety'!G31+'P W  Streets'!G50+'P W Storm Sewers'!G49+'P W Other'!G87+'Parks &amp; Pub Prop'!G76</f>
        <v>1142000</v>
      </c>
      <c r="I16" s="65">
        <f t="shared" si="0"/>
        <v>5364250</v>
      </c>
    </row>
    <row r="17" spans="2:9" ht="15.75">
      <c r="B17" s="15" t="s">
        <v>82</v>
      </c>
      <c r="C17" s="14"/>
      <c r="D17" s="110">
        <f>'Parks &amp; Pub Prop'!C75</f>
        <v>344789</v>
      </c>
      <c r="E17" s="110">
        <f>'Parks &amp; Pub Prop'!D75</f>
        <v>150000</v>
      </c>
      <c r="F17" s="110">
        <f>'Parks &amp; Pub Prop'!E75</f>
        <v>0</v>
      </c>
      <c r="G17" s="110">
        <f>'Parks &amp; Pub Prop'!F75</f>
        <v>0</v>
      </c>
      <c r="H17" s="110">
        <f>'Parks &amp; Pub Prop'!G75</f>
        <v>0</v>
      </c>
      <c r="I17" s="72">
        <f t="shared" si="0"/>
        <v>494789</v>
      </c>
    </row>
    <row r="18" spans="2:9" ht="16.5" thickBot="1">
      <c r="B18" s="15" t="s">
        <v>15</v>
      </c>
      <c r="C18" s="14"/>
      <c r="D18" s="91">
        <f>SUM(D10:D17)</f>
        <v>13484578</v>
      </c>
      <c r="E18" s="91">
        <f>SUM(E10:E17)</f>
        <v>4581000</v>
      </c>
      <c r="F18" s="158">
        <f>SUM(F10:F17)</f>
        <v>10286200</v>
      </c>
      <c r="G18" s="158">
        <f>SUM(G10:G17)</f>
        <v>2482000</v>
      </c>
      <c r="H18" s="158">
        <f>SUM(H10:H17)</f>
        <v>7808000</v>
      </c>
      <c r="I18" s="91">
        <f>SUM(D18:H18)</f>
        <v>38641778</v>
      </c>
    </row>
    <row r="19" spans="2:9" ht="15.75" thickTop="1">
      <c r="B19" s="14"/>
      <c r="C19" s="14"/>
      <c r="D19" s="14"/>
      <c r="E19" s="14"/>
      <c r="I19" s="14"/>
    </row>
    <row r="20" spans="2:9" ht="15">
      <c r="B20" s="14"/>
      <c r="C20" s="14"/>
      <c r="D20" s="14"/>
      <c r="E20" s="14"/>
      <c r="I20" s="14"/>
    </row>
    <row r="21" spans="2:9" ht="15">
      <c r="B21" s="14"/>
      <c r="C21" s="14"/>
      <c r="D21" s="14"/>
      <c r="E21" s="14"/>
      <c r="I21" s="14"/>
    </row>
    <row r="22" spans="2:9" ht="18">
      <c r="B22" s="15" t="s">
        <v>26</v>
      </c>
      <c r="C22" s="14"/>
      <c r="D22" s="12">
        <v>2015</v>
      </c>
      <c r="E22" s="12">
        <v>2016</v>
      </c>
      <c r="F22" s="12">
        <v>2017</v>
      </c>
      <c r="G22" s="12">
        <v>2018</v>
      </c>
      <c r="H22" s="12">
        <v>2019</v>
      </c>
      <c r="I22" s="20" t="s">
        <v>6</v>
      </c>
    </row>
    <row r="23" spans="2:9" ht="16.5" thickBot="1">
      <c r="B23" s="64" t="s">
        <v>50</v>
      </c>
      <c r="C23" s="14"/>
      <c r="D23" s="90">
        <f>'Public Safety'!C28+'P W  Traffic'!C18+'P W  Streets'!C46+'P W Storm Sewers'!C45+'P W Other'!C79+'Parks &amp; Pub Prop'!C69+'C &amp; ED'!C15+Admin!D14</f>
        <v>11121828</v>
      </c>
      <c r="E23" s="90">
        <f>'Public Safety'!D28+'P W  Traffic'!D18+'P W  Streets'!D46+'P W Storm Sewers'!D45+'P W Other'!D79+'Parks &amp; Pub Prop'!D69+'C &amp; ED'!D15+Admin!E14</f>
        <v>6994750</v>
      </c>
      <c r="F23" s="90">
        <f>'Public Safety'!E28+'P W  Traffic'!E18+'P W  Streets'!E46+'P W Storm Sewers'!E45+'P W Other'!E79+'Parks &amp; Pub Prop'!E69+'C &amp; ED'!E15+Admin!F14</f>
        <v>8412450</v>
      </c>
      <c r="G23" s="90">
        <f>'Public Safety'!F28+'P W  Traffic'!F18+'P W  Streets'!F46+'P W Storm Sewers'!F45+'P W Other'!F79+'Parks &amp; Pub Prop'!F69+'C &amp; ED'!F15+Admin!G14</f>
        <v>4305750</v>
      </c>
      <c r="H23" s="90">
        <f>'Public Safety'!G28+'P W  Traffic'!G18+'P W  Streets'!G46+'P W Storm Sewers'!G45+'P W Other'!G79+'Parks &amp; Pub Prop'!G69+'C &amp; ED'!G15+Admin!H14</f>
        <v>7000500</v>
      </c>
      <c r="I23" s="91">
        <f>SUM(D23:H23)</f>
        <v>37835278</v>
      </c>
    </row>
    <row r="24" spans="2:9" ht="15.75" thickTop="1">
      <c r="B24" s="14"/>
      <c r="C24" s="14"/>
      <c r="D24" s="14"/>
      <c r="E24" s="14"/>
      <c r="F24" s="14"/>
      <c r="G24" s="14"/>
      <c r="H24" s="14"/>
      <c r="I24" s="14"/>
    </row>
    <row r="25" spans="2:9" ht="15">
      <c r="B25" s="14"/>
      <c r="C25" s="14"/>
      <c r="D25" s="14"/>
      <c r="E25" s="14"/>
      <c r="F25" s="14"/>
      <c r="G25" s="14"/>
      <c r="H25" s="14"/>
      <c r="I25" s="14"/>
    </row>
    <row r="26" spans="2:9" ht="15.75">
      <c r="B26" s="183" t="s">
        <v>175</v>
      </c>
      <c r="C26" s="184"/>
      <c r="D26" s="14"/>
      <c r="E26" s="14"/>
      <c r="F26" s="14"/>
      <c r="G26" s="14"/>
      <c r="H26" s="14"/>
      <c r="I26" s="14"/>
    </row>
    <row r="27" spans="2:9" ht="15.75">
      <c r="B27" s="15"/>
      <c r="C27" s="14"/>
      <c r="D27" s="14"/>
      <c r="E27" s="14"/>
      <c r="F27" s="14"/>
      <c r="G27" s="14"/>
      <c r="H27" s="14"/>
      <c r="I27" s="14"/>
    </row>
    <row r="28" spans="2:8" ht="15.75">
      <c r="B28" s="180"/>
      <c r="C28" s="181"/>
      <c r="D28" s="181"/>
      <c r="E28" s="67"/>
      <c r="F28" s="14"/>
      <c r="G28" s="14"/>
      <c r="H28" s="14"/>
    </row>
    <row r="29" s="29" customFormat="1" ht="14.25"/>
    <row r="30" s="29" customFormat="1" ht="14.25"/>
    <row r="32" spans="2:9" ht="14.25">
      <c r="B32" s="2"/>
      <c r="C32" s="2"/>
      <c r="D32" s="4"/>
      <c r="E32" s="4"/>
      <c r="F32" s="4"/>
      <c r="G32" s="4"/>
      <c r="H32" s="4"/>
      <c r="I32" s="4"/>
    </row>
    <row r="33" spans="4:9" ht="15">
      <c r="D33" s="1"/>
      <c r="E33" s="1"/>
      <c r="F33" s="1"/>
      <c r="G33" s="1"/>
      <c r="H33" s="1"/>
      <c r="I33" s="1"/>
    </row>
    <row r="34" spans="3:9" ht="14.25">
      <c r="C34" s="2"/>
      <c r="D34" s="4"/>
      <c r="E34" s="4"/>
      <c r="F34" s="4"/>
      <c r="G34" s="4"/>
      <c r="H34" s="4"/>
      <c r="I34" s="4"/>
    </row>
    <row r="35" spans="3:9" ht="14.25">
      <c r="C35" s="2"/>
      <c r="D35" s="4"/>
      <c r="E35" s="4"/>
      <c r="F35" s="4"/>
      <c r="G35" s="4"/>
      <c r="H35" s="4"/>
      <c r="I35" s="4"/>
    </row>
    <row r="36" spans="3:9" ht="14.25">
      <c r="C36" s="2"/>
      <c r="D36" s="4"/>
      <c r="E36" s="4"/>
      <c r="F36" s="4"/>
      <c r="G36" s="4"/>
      <c r="H36" s="4"/>
      <c r="I36" s="4"/>
    </row>
    <row r="37" spans="3:9" ht="14.25">
      <c r="C37" s="2"/>
      <c r="D37" s="4"/>
      <c r="E37" s="4"/>
      <c r="F37" s="4"/>
      <c r="G37" s="4"/>
      <c r="H37" s="4"/>
      <c r="I37" s="4"/>
    </row>
    <row r="38" spans="3:9" ht="14.25">
      <c r="C38" s="2"/>
      <c r="D38" s="4"/>
      <c r="E38" s="4"/>
      <c r="F38" s="4"/>
      <c r="G38" s="4"/>
      <c r="H38" s="4"/>
      <c r="I38" s="4"/>
    </row>
    <row r="39" spans="3:9" ht="14.25">
      <c r="C39" s="2"/>
      <c r="D39" s="4"/>
      <c r="E39" s="4"/>
      <c r="F39" s="4"/>
      <c r="G39" s="4"/>
      <c r="H39" s="4"/>
      <c r="I39" s="4"/>
    </row>
    <row r="40" spans="2:9" ht="14.25">
      <c r="B40" s="2"/>
      <c r="C40" s="2"/>
      <c r="D40" s="4"/>
      <c r="E40" s="4"/>
      <c r="F40" s="4"/>
      <c r="G40" s="4"/>
      <c r="H40" s="4"/>
      <c r="I40" s="4"/>
    </row>
    <row r="41" spans="4:9" ht="15">
      <c r="D41" s="1"/>
      <c r="E41" s="1"/>
      <c r="F41" s="1"/>
      <c r="G41" s="1"/>
      <c r="H41" s="1"/>
      <c r="I41" s="1"/>
    </row>
    <row r="42" spans="3:9" ht="14.25">
      <c r="C42" s="2"/>
      <c r="D42" s="4"/>
      <c r="E42" s="4"/>
      <c r="F42" s="4"/>
      <c r="G42" s="4"/>
      <c r="H42" s="4"/>
      <c r="I42" s="4"/>
    </row>
    <row r="43" spans="3:9" ht="14.25">
      <c r="C43" s="2"/>
      <c r="D43" s="4"/>
      <c r="E43" s="4"/>
      <c r="F43" s="4"/>
      <c r="G43" s="4"/>
      <c r="H43" s="4"/>
      <c r="I43" s="4"/>
    </row>
    <row r="44" spans="3:9" ht="14.25">
      <c r="C44" s="2"/>
      <c r="D44" s="4"/>
      <c r="E44" s="4"/>
      <c r="F44" s="4"/>
      <c r="G44" s="4"/>
      <c r="H44" s="4"/>
      <c r="I44" s="4"/>
    </row>
    <row r="45" spans="3:9" ht="14.25">
      <c r="C45" s="2"/>
      <c r="D45" s="4"/>
      <c r="E45" s="4"/>
      <c r="F45" s="4"/>
      <c r="G45" s="4"/>
      <c r="H45" s="4"/>
      <c r="I45" s="4"/>
    </row>
    <row r="46" spans="3:9" ht="14.25">
      <c r="C46" s="2"/>
      <c r="D46" s="4"/>
      <c r="E46" s="4"/>
      <c r="F46" s="4"/>
      <c r="G46" s="4"/>
      <c r="H46" s="4"/>
      <c r="I46" s="4"/>
    </row>
    <row r="47" spans="3:9" ht="14.25">
      <c r="C47" s="2"/>
      <c r="D47" s="4"/>
      <c r="E47" s="4"/>
      <c r="F47" s="4"/>
      <c r="G47" s="4"/>
      <c r="H47" s="4"/>
      <c r="I47" s="4"/>
    </row>
    <row r="48" spans="3:9" ht="14.25">
      <c r="C48" s="2"/>
      <c r="D48" s="4"/>
      <c r="E48" s="4"/>
      <c r="F48" s="4"/>
      <c r="G48" s="4"/>
      <c r="H48" s="4"/>
      <c r="I48" s="4"/>
    </row>
    <row r="49" spans="3:9" ht="14.25">
      <c r="C49" s="2"/>
      <c r="D49" s="4"/>
      <c r="E49" s="4"/>
      <c r="F49" s="4"/>
      <c r="G49" s="4"/>
      <c r="H49" s="4"/>
      <c r="I49" s="4"/>
    </row>
    <row r="50" spans="3:9" ht="14.25">
      <c r="C50" s="2"/>
      <c r="D50" s="4"/>
      <c r="E50" s="4"/>
      <c r="F50" s="4"/>
      <c r="G50" s="4"/>
      <c r="H50" s="4"/>
      <c r="I50" s="4"/>
    </row>
    <row r="51" spans="3:9" ht="14.25">
      <c r="C51" s="2"/>
      <c r="D51" s="4"/>
      <c r="E51" s="4"/>
      <c r="F51" s="4"/>
      <c r="G51" s="4"/>
      <c r="H51" s="4"/>
      <c r="I51" s="4"/>
    </row>
    <row r="52" spans="2:8" ht="14.25">
      <c r="B52" s="2"/>
      <c r="D52" s="5"/>
      <c r="E52" s="5"/>
      <c r="F52" s="5"/>
      <c r="G52" s="5"/>
      <c r="H52" s="5"/>
    </row>
    <row r="53" spans="4:9" ht="15">
      <c r="D53" s="1"/>
      <c r="E53" s="1"/>
      <c r="F53" s="1"/>
      <c r="G53" s="1"/>
      <c r="H53" s="1"/>
      <c r="I53" s="1"/>
    </row>
    <row r="54" spans="3:9" ht="14.25">
      <c r="C54" s="2"/>
      <c r="D54" s="4"/>
      <c r="E54" s="4"/>
      <c r="F54" s="4"/>
      <c r="G54" s="4"/>
      <c r="H54" s="4"/>
      <c r="I54" s="4"/>
    </row>
    <row r="55" spans="3:9" ht="14.25">
      <c r="C55" s="2"/>
      <c r="D55" s="4"/>
      <c r="E55" s="4"/>
      <c r="F55" s="4"/>
      <c r="G55" s="4"/>
      <c r="H55" s="4"/>
      <c r="I55" s="4"/>
    </row>
    <row r="56" spans="3:9" ht="14.25">
      <c r="C56" s="2"/>
      <c r="D56" s="4"/>
      <c r="E56" s="4"/>
      <c r="F56" s="4"/>
      <c r="G56" s="4"/>
      <c r="H56" s="4"/>
      <c r="I56" s="4"/>
    </row>
    <row r="57" spans="3:9" ht="14.25">
      <c r="C57" s="2"/>
      <c r="D57" s="4"/>
      <c r="E57" s="4"/>
      <c r="F57" s="4"/>
      <c r="G57" s="4"/>
      <c r="H57" s="4"/>
      <c r="I57" s="4"/>
    </row>
    <row r="58" spans="3:9" ht="14.25">
      <c r="C58" s="2"/>
      <c r="D58" s="4"/>
      <c r="E58" s="4"/>
      <c r="F58" s="4"/>
      <c r="G58" s="4"/>
      <c r="H58" s="4"/>
      <c r="I58" s="4"/>
    </row>
    <row r="59" spans="3:9" ht="14.25">
      <c r="C59" s="2"/>
      <c r="D59" s="4"/>
      <c r="E59" s="4"/>
      <c r="F59" s="4"/>
      <c r="G59" s="4"/>
      <c r="H59" s="4"/>
      <c r="I59" s="4"/>
    </row>
    <row r="60" spans="3:9" ht="14.25">
      <c r="C60" s="2"/>
      <c r="D60" s="4"/>
      <c r="E60" s="4"/>
      <c r="F60" s="4"/>
      <c r="G60" s="4"/>
      <c r="H60" s="4"/>
      <c r="I60" s="4"/>
    </row>
    <row r="61" spans="3:9" ht="14.25">
      <c r="C61" s="2"/>
      <c r="D61" s="4"/>
      <c r="E61" s="4"/>
      <c r="F61" s="4"/>
      <c r="G61" s="4"/>
      <c r="H61" s="4"/>
      <c r="I61" s="4"/>
    </row>
    <row r="62" spans="2:9" ht="14.25">
      <c r="B62" s="4"/>
      <c r="C62" s="4"/>
      <c r="D62" s="4"/>
      <c r="E62" s="4"/>
      <c r="F62" s="4"/>
      <c r="G62" s="4"/>
      <c r="H62" s="4"/>
      <c r="I62" s="4"/>
    </row>
    <row r="63" spans="2:9" ht="14.25">
      <c r="B63" s="4"/>
      <c r="C63" s="4"/>
      <c r="D63" s="4"/>
      <c r="E63" s="4"/>
      <c r="F63" s="4"/>
      <c r="G63" s="4"/>
      <c r="H63" s="4"/>
      <c r="I63" s="4"/>
    </row>
    <row r="84" spans="4:8" ht="12.75">
      <c r="D84" s="5"/>
      <c r="E84" s="5"/>
      <c r="F84" s="5"/>
      <c r="G84" s="5"/>
      <c r="H84" s="5"/>
    </row>
    <row r="86" spans="4:8" ht="12.75">
      <c r="D86" s="5"/>
      <c r="E86" s="5"/>
      <c r="F86" s="5"/>
      <c r="G86" s="5"/>
      <c r="H86" s="5"/>
    </row>
    <row r="89" spans="4:8" ht="12.75">
      <c r="D89" s="5"/>
      <c r="E89" s="5"/>
      <c r="F89" s="5"/>
      <c r="G89" s="5"/>
      <c r="H89" s="5"/>
    </row>
    <row r="94" spans="4:8" ht="12.75">
      <c r="D94" s="5"/>
      <c r="E94" s="5"/>
      <c r="F94" s="5"/>
      <c r="G94" s="5"/>
      <c r="H94" s="5"/>
    </row>
    <row r="99" spans="4:8" ht="12.75">
      <c r="D99" s="10"/>
      <c r="E99" s="10"/>
      <c r="F99" s="10"/>
      <c r="G99" s="10"/>
      <c r="H99" s="10"/>
    </row>
    <row r="102" ht="12.75">
      <c r="C102" s="11"/>
    </row>
    <row r="111" spans="4:8" ht="12.75">
      <c r="D111" s="5"/>
      <c r="E111" s="5"/>
      <c r="F111" s="5"/>
      <c r="G111" s="5"/>
      <c r="H111" s="5"/>
    </row>
    <row r="121" spans="4:8" ht="12.75">
      <c r="D121" s="5"/>
      <c r="E121" s="5"/>
      <c r="F121" s="5"/>
      <c r="G121" s="5"/>
      <c r="H121" s="5"/>
    </row>
    <row r="123" spans="4:8" ht="12.75">
      <c r="D123" s="5"/>
      <c r="E123" s="5"/>
      <c r="F123" s="5"/>
      <c r="G123" s="5"/>
      <c r="H123" s="5"/>
    </row>
    <row r="131" spans="4:8" ht="12.75">
      <c r="D131" s="5"/>
      <c r="E131" s="5"/>
      <c r="F131" s="5"/>
      <c r="G131" s="5"/>
      <c r="H131" s="5"/>
    </row>
    <row r="137" spans="4:8" ht="12.75">
      <c r="D137" s="5"/>
      <c r="E137" s="5"/>
      <c r="F137" s="5"/>
      <c r="G137" s="5"/>
      <c r="H137" s="5"/>
    </row>
    <row r="144" spans="4:8" ht="12.75">
      <c r="D144" s="5"/>
      <c r="E144" s="5"/>
      <c r="F144" s="5"/>
      <c r="G144" s="5"/>
      <c r="H144" s="5"/>
    </row>
    <row r="145" spans="4:8" ht="12.75">
      <c r="D145" s="5"/>
      <c r="E145" s="5"/>
      <c r="F145" s="5"/>
      <c r="G145" s="5"/>
      <c r="H145" s="5"/>
    </row>
    <row r="146" spans="4:8" ht="12.75">
      <c r="D146" s="5"/>
      <c r="E146" s="5"/>
      <c r="F146" s="5"/>
      <c r="G146" s="5"/>
      <c r="H146" s="5"/>
    </row>
    <row r="149" spans="4:8" ht="12.75">
      <c r="D149" s="5"/>
      <c r="E149" s="5"/>
      <c r="F149" s="5"/>
      <c r="G149" s="5"/>
      <c r="H149" s="5"/>
    </row>
    <row r="156" spans="4:8" ht="12.75">
      <c r="D156" s="5"/>
      <c r="E156" s="5"/>
      <c r="F156" s="5"/>
      <c r="G156" s="5"/>
      <c r="H156" s="5"/>
    </row>
    <row r="158" spans="4:8" ht="12.75">
      <c r="D158" s="5"/>
      <c r="E158" s="5"/>
      <c r="F158" s="5"/>
      <c r="G158" s="5"/>
      <c r="H158" s="5"/>
    </row>
  </sheetData>
  <sheetProtection/>
  <mergeCells count="7">
    <mergeCell ref="B28:D28"/>
    <mergeCell ref="B5:I5"/>
    <mergeCell ref="B26:C26"/>
    <mergeCell ref="A1:I1"/>
    <mergeCell ref="A2:I2"/>
    <mergeCell ref="A3:I3"/>
    <mergeCell ref="A4:I4"/>
  </mergeCells>
  <printOptions/>
  <pageMargins left="0.75" right="0.5" top="0.5" bottom="0.75" header="0" footer="0.5"/>
  <pageSetup horizontalDpi="600" verticalDpi="600" orientation="landscape" scale="9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view="pageBreakPreview" zoomScale="75" zoomScaleNormal="70" zoomScaleSheetLayoutView="75" zoomScalePageLayoutView="0" workbookViewId="0" topLeftCell="A1">
      <selection activeCell="G17" sqref="G17"/>
    </sheetView>
  </sheetViews>
  <sheetFormatPr defaultColWidth="9.140625" defaultRowHeight="12.75"/>
  <cols>
    <col min="1" max="1" width="50.00390625" style="0" customWidth="1"/>
    <col min="2" max="2" width="31.8515625" style="0" customWidth="1"/>
    <col min="3" max="7" width="15.421875" style="0" customWidth="1"/>
    <col min="8" max="8" width="16.7109375" style="0" customWidth="1"/>
    <col min="9" max="9" width="12.7109375" style="0" customWidth="1"/>
  </cols>
  <sheetData>
    <row r="1" spans="1:9" ht="18">
      <c r="A1" s="182" t="s">
        <v>0</v>
      </c>
      <c r="B1" s="182"/>
      <c r="C1" s="182"/>
      <c r="D1" s="182"/>
      <c r="E1" s="182"/>
      <c r="F1" s="182"/>
      <c r="G1" s="182"/>
      <c r="H1" s="182"/>
      <c r="I1" s="16"/>
    </row>
    <row r="2" spans="1:9" ht="18">
      <c r="A2" s="182" t="s">
        <v>1</v>
      </c>
      <c r="B2" s="182"/>
      <c r="C2" s="182"/>
      <c r="D2" s="182"/>
      <c r="E2" s="182"/>
      <c r="F2" s="182"/>
      <c r="G2" s="182"/>
      <c r="H2" s="182"/>
      <c r="I2" s="16"/>
    </row>
    <row r="3" spans="1:9" ht="18">
      <c r="A3" s="182" t="s">
        <v>126</v>
      </c>
      <c r="B3" s="182"/>
      <c r="C3" s="182"/>
      <c r="D3" s="182"/>
      <c r="E3" s="182"/>
      <c r="F3" s="182"/>
      <c r="G3" s="182"/>
      <c r="H3" s="182"/>
      <c r="I3" s="16"/>
    </row>
    <row r="4" spans="1:8" ht="18">
      <c r="A4" s="182" t="s">
        <v>29</v>
      </c>
      <c r="B4" s="182"/>
      <c r="C4" s="182"/>
      <c r="D4" s="182"/>
      <c r="E4" s="182"/>
      <c r="F4" s="182"/>
      <c r="G4" s="182"/>
      <c r="H4" s="182"/>
    </row>
    <row r="5" spans="1:8" ht="18">
      <c r="A5" s="185"/>
      <c r="B5" s="185"/>
      <c r="C5" s="185"/>
      <c r="D5" s="185"/>
      <c r="E5" s="185"/>
      <c r="F5" s="185"/>
      <c r="G5" s="185"/>
      <c r="H5" s="185"/>
    </row>
    <row r="6" spans="1:8" ht="1.5" customHeight="1">
      <c r="A6" s="2"/>
      <c r="B6" s="2"/>
      <c r="C6" s="2"/>
      <c r="D6" s="2"/>
      <c r="E6" s="2"/>
      <c r="F6" s="2"/>
      <c r="G6" s="2"/>
      <c r="H6" s="2"/>
    </row>
    <row r="7" spans="1:9" ht="15">
      <c r="A7" s="81" t="s">
        <v>3</v>
      </c>
      <c r="B7" s="14"/>
      <c r="C7" s="101">
        <v>2015</v>
      </c>
      <c r="D7" s="101">
        <v>2016</v>
      </c>
      <c r="E7" s="101">
        <v>2017</v>
      </c>
      <c r="F7" s="101">
        <v>2018</v>
      </c>
      <c r="G7" s="101">
        <v>2019</v>
      </c>
      <c r="H7" s="101" t="s">
        <v>6</v>
      </c>
      <c r="I7" s="17"/>
    </row>
    <row r="8" spans="1:9" ht="15">
      <c r="A8" s="1" t="s">
        <v>4</v>
      </c>
      <c r="B8" s="14"/>
      <c r="C8" s="14"/>
      <c r="D8" s="14"/>
      <c r="E8" s="46"/>
      <c r="F8" s="46"/>
      <c r="G8" s="46"/>
      <c r="H8" s="86"/>
      <c r="I8" s="17"/>
    </row>
    <row r="9" spans="1:9" ht="15">
      <c r="A9" s="1"/>
      <c r="B9" s="14"/>
      <c r="C9" s="14"/>
      <c r="D9" s="14"/>
      <c r="E9" s="46"/>
      <c r="F9" s="46"/>
      <c r="G9" s="46"/>
      <c r="H9" s="86"/>
      <c r="I9" s="17"/>
    </row>
    <row r="10" spans="1:9" ht="15">
      <c r="A10" s="93" t="s">
        <v>67</v>
      </c>
      <c r="B10" s="93" t="s">
        <v>17</v>
      </c>
      <c r="C10" s="87">
        <v>135000</v>
      </c>
      <c r="D10" s="87">
        <v>135000</v>
      </c>
      <c r="E10" s="87">
        <v>135000</v>
      </c>
      <c r="F10" s="87">
        <v>135000</v>
      </c>
      <c r="G10" s="87">
        <v>0</v>
      </c>
      <c r="H10" s="103">
        <f>SUM(C10:G10)</f>
        <v>540000</v>
      </c>
      <c r="I10" s="17"/>
    </row>
    <row r="11" spans="1:8" s="2" customFormat="1" ht="15">
      <c r="A11" s="93"/>
      <c r="B11" s="98" t="s">
        <v>5</v>
      </c>
      <c r="C11" s="87"/>
      <c r="D11" s="87"/>
      <c r="E11" s="46"/>
      <c r="F11" s="46"/>
      <c r="G11" s="46"/>
      <c r="H11" s="103"/>
    </row>
    <row r="12" spans="1:8" s="2" customFormat="1" ht="15">
      <c r="A12" s="93"/>
      <c r="B12" s="93" t="s">
        <v>18</v>
      </c>
      <c r="C12" s="87">
        <v>135000</v>
      </c>
      <c r="D12" s="87">
        <v>0</v>
      </c>
      <c r="E12" s="87">
        <v>135000</v>
      </c>
      <c r="F12" s="87">
        <v>0</v>
      </c>
      <c r="G12" s="87">
        <v>0</v>
      </c>
      <c r="H12" s="103">
        <f>SUM(C12:G12)</f>
        <v>270000</v>
      </c>
    </row>
    <row r="13" spans="1:8" s="2" customFormat="1" ht="15">
      <c r="A13" s="77"/>
      <c r="B13" s="77" t="s">
        <v>32</v>
      </c>
      <c r="C13" s="100">
        <v>0</v>
      </c>
      <c r="D13" s="100">
        <v>135000</v>
      </c>
      <c r="E13" s="100">
        <v>0</v>
      </c>
      <c r="F13" s="100">
        <v>135000</v>
      </c>
      <c r="G13" s="100">
        <v>0</v>
      </c>
      <c r="H13" s="105">
        <f>SUM(C13:G13)</f>
        <v>270000</v>
      </c>
    </row>
    <row r="14" spans="1:8" s="2" customFormat="1" ht="15">
      <c r="A14" s="14" t="s">
        <v>122</v>
      </c>
      <c r="B14" s="14" t="s">
        <v>17</v>
      </c>
      <c r="C14" s="65">
        <v>0</v>
      </c>
      <c r="D14" s="65">
        <v>0</v>
      </c>
      <c r="E14" s="87">
        <v>0</v>
      </c>
      <c r="F14" s="87">
        <v>600000</v>
      </c>
      <c r="G14" s="87">
        <v>1200000</v>
      </c>
      <c r="H14" s="86">
        <f>SUM(C14:G14)</f>
        <v>1800000</v>
      </c>
    </row>
    <row r="15" spans="1:9" ht="15">
      <c r="A15" s="14"/>
      <c r="B15" s="3" t="s">
        <v>5</v>
      </c>
      <c r="C15" s="123"/>
      <c r="D15" s="123"/>
      <c r="E15" s="87"/>
      <c r="F15" s="87"/>
      <c r="G15" s="87"/>
      <c r="H15" s="86">
        <f>SUM(C15:F15)</f>
        <v>0</v>
      </c>
      <c r="I15" s="4"/>
    </row>
    <row r="16" spans="1:9" ht="15">
      <c r="A16" s="70"/>
      <c r="B16" s="70" t="s">
        <v>19</v>
      </c>
      <c r="C16" s="72">
        <v>0</v>
      </c>
      <c r="D16" s="72">
        <v>0</v>
      </c>
      <c r="E16" s="100">
        <v>0</v>
      </c>
      <c r="F16" s="100">
        <v>600000</v>
      </c>
      <c r="G16" s="100">
        <v>1200000</v>
      </c>
      <c r="H16" s="78">
        <f>SUM(C16:G16)</f>
        <v>1800000</v>
      </c>
      <c r="I16" s="4"/>
    </row>
    <row r="17" spans="1:9" ht="15">
      <c r="A17" s="93" t="s">
        <v>123</v>
      </c>
      <c r="B17" s="93" t="s">
        <v>17</v>
      </c>
      <c r="C17" s="86">
        <v>298750</v>
      </c>
      <c r="D17" s="86">
        <v>298750</v>
      </c>
      <c r="E17" s="86">
        <v>298750</v>
      </c>
      <c r="F17" s="86">
        <v>298750</v>
      </c>
      <c r="G17" s="86">
        <v>0</v>
      </c>
      <c r="H17" s="86">
        <f>SUM(C17:G17)</f>
        <v>1195000</v>
      </c>
      <c r="I17" s="4"/>
    </row>
    <row r="18" spans="1:8" ht="15.75" customHeight="1">
      <c r="A18" s="93"/>
      <c r="B18" s="94" t="s">
        <v>5</v>
      </c>
      <c r="C18" s="86"/>
      <c r="D18" s="86"/>
      <c r="E18" s="86"/>
      <c r="F18" s="86"/>
      <c r="G18" s="86"/>
      <c r="H18" s="86"/>
    </row>
    <row r="19" spans="1:8" ht="15">
      <c r="A19" s="70"/>
      <c r="B19" s="14" t="s">
        <v>18</v>
      </c>
      <c r="C19" s="86">
        <v>597500</v>
      </c>
      <c r="D19" s="86">
        <v>0</v>
      </c>
      <c r="E19" s="86">
        <v>597500</v>
      </c>
      <c r="F19" s="86">
        <v>0</v>
      </c>
      <c r="G19" s="86">
        <v>0</v>
      </c>
      <c r="H19" s="86">
        <f>SUM(C19:G19)</f>
        <v>1195000</v>
      </c>
    </row>
    <row r="20" spans="1:9" ht="15">
      <c r="A20" s="67" t="s">
        <v>124</v>
      </c>
      <c r="B20" s="121" t="s">
        <v>17</v>
      </c>
      <c r="C20" s="128">
        <v>210000</v>
      </c>
      <c r="D20" s="119">
        <v>0</v>
      </c>
      <c r="E20" s="119">
        <v>0</v>
      </c>
      <c r="F20" s="119">
        <v>0</v>
      </c>
      <c r="G20" s="119">
        <v>0</v>
      </c>
      <c r="H20" s="119">
        <f>SUM(C20:G20)</f>
        <v>210000</v>
      </c>
      <c r="I20" s="86"/>
    </row>
    <row r="21" spans="1:9" ht="15">
      <c r="A21" s="67" t="s">
        <v>100</v>
      </c>
      <c r="B21" s="94" t="s">
        <v>5</v>
      </c>
      <c r="C21" s="17"/>
      <c r="D21" s="69"/>
      <c r="E21" s="69"/>
      <c r="F21" s="69"/>
      <c r="G21" s="69"/>
      <c r="H21" s="69"/>
      <c r="I21" s="86"/>
    </row>
    <row r="22" spans="1:8" ht="15">
      <c r="A22" s="67"/>
      <c r="B22" s="70" t="s">
        <v>45</v>
      </c>
      <c r="C22" s="92">
        <v>210000</v>
      </c>
      <c r="D22" s="72">
        <v>0</v>
      </c>
      <c r="E22" s="72">
        <v>0</v>
      </c>
      <c r="F22" s="72">
        <v>0</v>
      </c>
      <c r="G22" s="72">
        <v>0</v>
      </c>
      <c r="H22" s="72">
        <f>SUM(C22:G22)</f>
        <v>210000</v>
      </c>
    </row>
    <row r="23" spans="1:8" ht="15">
      <c r="A23" s="73" t="s">
        <v>125</v>
      </c>
      <c r="B23" s="121" t="s">
        <v>17</v>
      </c>
      <c r="C23" s="128">
        <v>920000</v>
      </c>
      <c r="D23" s="119">
        <v>0</v>
      </c>
      <c r="E23" s="119">
        <v>0</v>
      </c>
      <c r="F23" s="119">
        <v>0</v>
      </c>
      <c r="G23" s="119">
        <v>0</v>
      </c>
      <c r="H23" s="119">
        <f>SUM(C23:G23)</f>
        <v>920000</v>
      </c>
    </row>
    <row r="24" spans="1:8" ht="15">
      <c r="A24" s="67" t="s">
        <v>101</v>
      </c>
      <c r="B24" s="94" t="s">
        <v>5</v>
      </c>
      <c r="C24" s="14"/>
      <c r="D24" s="69"/>
      <c r="E24" s="69"/>
      <c r="F24" s="69"/>
      <c r="G24" s="69"/>
      <c r="H24" s="69"/>
    </row>
    <row r="25" spans="1:9" ht="15">
      <c r="A25" s="70"/>
      <c r="B25" s="70" t="s">
        <v>45</v>
      </c>
      <c r="C25" s="92">
        <v>920000</v>
      </c>
      <c r="D25" s="72">
        <v>0</v>
      </c>
      <c r="E25" s="72">
        <v>0</v>
      </c>
      <c r="F25" s="72">
        <v>0</v>
      </c>
      <c r="G25" s="72">
        <v>0</v>
      </c>
      <c r="H25" s="72">
        <f>SUM(C25:G25)</f>
        <v>920000</v>
      </c>
      <c r="I25" s="4"/>
    </row>
    <row r="26" spans="1:9" ht="15">
      <c r="A26" s="67"/>
      <c r="B26" s="67"/>
      <c r="C26" s="69"/>
      <c r="D26" s="69"/>
      <c r="E26" s="69"/>
      <c r="F26" s="69"/>
      <c r="G26" s="69"/>
      <c r="H26" s="86"/>
      <c r="I26" s="4"/>
    </row>
    <row r="27" spans="1:9" ht="15">
      <c r="A27" s="14" t="s">
        <v>29</v>
      </c>
      <c r="B27" s="14"/>
      <c r="C27" s="101">
        <v>2015</v>
      </c>
      <c r="D27" s="101">
        <v>2016</v>
      </c>
      <c r="E27" s="101">
        <v>2017</v>
      </c>
      <c r="F27" s="101">
        <v>2018</v>
      </c>
      <c r="G27" s="101">
        <v>2019</v>
      </c>
      <c r="H27" s="76" t="s">
        <v>6</v>
      </c>
      <c r="I27" s="4"/>
    </row>
    <row r="28" spans="1:9" ht="15">
      <c r="A28" s="14"/>
      <c r="B28" s="67" t="s">
        <v>17</v>
      </c>
      <c r="C28" s="86">
        <f>SUM(C10,C14,C17,C20,C23)</f>
        <v>1563750</v>
      </c>
      <c r="D28" s="86">
        <f>SUM(D10,D14,D17,D20,D23)</f>
        <v>433750</v>
      </c>
      <c r="E28" s="86">
        <f>SUM(E10,E14,E17,E20,E23)</f>
        <v>433750</v>
      </c>
      <c r="F28" s="86">
        <f>SUM(F10,F14,F17,F20,F23)</f>
        <v>1033750</v>
      </c>
      <c r="G28" s="86">
        <f>G10+G14+G17+G20+G23</f>
        <v>1200000</v>
      </c>
      <c r="H28" s="86">
        <f>SUM(C28:G28)</f>
        <v>4665000</v>
      </c>
      <c r="I28" s="4"/>
    </row>
    <row r="29" spans="1:9" ht="15">
      <c r="A29" s="14"/>
      <c r="B29" s="82" t="s">
        <v>5</v>
      </c>
      <c r="C29" s="86"/>
      <c r="D29" s="86"/>
      <c r="E29" s="86"/>
      <c r="F29" s="86"/>
      <c r="G29" s="86"/>
      <c r="H29" s="86"/>
      <c r="I29" s="4"/>
    </row>
    <row r="30" spans="1:9" ht="15">
      <c r="A30" s="14"/>
      <c r="B30" s="14" t="s">
        <v>7</v>
      </c>
      <c r="C30" s="65">
        <f>SUM(C12,C19,C22,C25)</f>
        <v>1862500</v>
      </c>
      <c r="D30" s="65">
        <f>D25+D22+D19+D12</f>
        <v>0</v>
      </c>
      <c r="E30" s="65">
        <f>SUM(E12,E19,E22,E25)</f>
        <v>732500</v>
      </c>
      <c r="F30" s="65">
        <f>F25+F22+F19+F12</f>
        <v>0</v>
      </c>
      <c r="G30" s="65">
        <f>G25+G22+G19+G12</f>
        <v>0</v>
      </c>
      <c r="H30" s="86">
        <f>SUM(C30:G30)</f>
        <v>2595000</v>
      </c>
      <c r="I30" s="4"/>
    </row>
    <row r="31" spans="1:9" ht="15">
      <c r="A31" s="14"/>
      <c r="B31" s="14" t="s">
        <v>33</v>
      </c>
      <c r="C31" s="65">
        <f>SUM(C13)</f>
        <v>0</v>
      </c>
      <c r="D31" s="65">
        <f>SUM(D13)</f>
        <v>135000</v>
      </c>
      <c r="E31" s="65">
        <f>SUM(E13)</f>
        <v>0</v>
      </c>
      <c r="F31" s="65">
        <f>SUM(F13)</f>
        <v>135000</v>
      </c>
      <c r="G31" s="65">
        <f>G13</f>
        <v>0</v>
      </c>
      <c r="H31" s="86">
        <f>SUM(C31:G31)</f>
        <v>270000</v>
      </c>
      <c r="I31" s="4"/>
    </row>
    <row r="32" spans="1:9" ht="15">
      <c r="A32" s="14"/>
      <c r="B32" s="14" t="s">
        <v>8</v>
      </c>
      <c r="C32" s="72">
        <f>SUM(C16)</f>
        <v>0</v>
      </c>
      <c r="D32" s="72">
        <f>SUM(D16)</f>
        <v>0</v>
      </c>
      <c r="E32" s="72">
        <f>SUM(C32:D32,E16)</f>
        <v>0</v>
      </c>
      <c r="F32" s="72">
        <f>SUM(F16)</f>
        <v>600000</v>
      </c>
      <c r="G32" s="72">
        <f>G16</f>
        <v>1200000</v>
      </c>
      <c r="H32" s="78">
        <f>SUM(C32:G32)</f>
        <v>1800000</v>
      </c>
      <c r="I32" s="4"/>
    </row>
    <row r="33" spans="1:9" ht="15">
      <c r="A33" s="14"/>
      <c r="B33" s="14"/>
      <c r="C33" s="69"/>
      <c r="D33" s="69"/>
      <c r="E33" s="69"/>
      <c r="F33" s="69"/>
      <c r="G33" s="69"/>
      <c r="H33" s="86"/>
      <c r="I33" s="4"/>
    </row>
    <row r="34" spans="1:9" ht="15">
      <c r="A34" s="14"/>
      <c r="B34" s="168" t="s">
        <v>15</v>
      </c>
      <c r="C34" s="65">
        <f>SUM(C30:C32)</f>
        <v>1862500</v>
      </c>
      <c r="D34" s="65">
        <f>SUM(D30:D32)</f>
        <v>135000</v>
      </c>
      <c r="E34" s="65">
        <f>SUM(E30:E32)</f>
        <v>732500</v>
      </c>
      <c r="F34" s="65">
        <f>SUM(F30:F32)</f>
        <v>735000</v>
      </c>
      <c r="G34" s="65">
        <f>SUM(G30:G32)</f>
        <v>1200000</v>
      </c>
      <c r="H34" s="86">
        <f>SUM(C34:G34)</f>
        <v>4665000</v>
      </c>
      <c r="I34" s="4"/>
    </row>
    <row r="35" spans="1:9" ht="14.25">
      <c r="A35" s="2"/>
      <c r="B35" s="2"/>
      <c r="C35" s="56"/>
      <c r="D35" s="56"/>
      <c r="E35" s="56"/>
      <c r="F35" s="56"/>
      <c r="G35" s="56"/>
      <c r="H35" s="56"/>
      <c r="I35" s="4"/>
    </row>
    <row r="36" spans="1:9" ht="14.25">
      <c r="A36" s="2"/>
      <c r="B36" s="2"/>
      <c r="C36" s="56"/>
      <c r="D36" s="56"/>
      <c r="E36" s="56"/>
      <c r="F36" s="56"/>
      <c r="G36" s="56"/>
      <c r="H36" s="56"/>
      <c r="I36" s="4"/>
    </row>
    <row r="37" spans="1:9" ht="14.25">
      <c r="A37" s="2"/>
      <c r="B37" s="2"/>
      <c r="C37" s="56"/>
      <c r="D37" s="56"/>
      <c r="E37" s="56"/>
      <c r="F37" s="56"/>
      <c r="G37" s="56"/>
      <c r="H37" s="56"/>
      <c r="I37" s="4"/>
    </row>
    <row r="38" spans="1:9" ht="14.25">
      <c r="A38" s="2"/>
      <c r="B38" s="2"/>
      <c r="C38" s="56"/>
      <c r="D38" s="56"/>
      <c r="E38" s="56"/>
      <c r="F38" s="56"/>
      <c r="G38" s="56"/>
      <c r="H38" s="56"/>
      <c r="I38" s="4"/>
    </row>
    <row r="39" spans="1:9" ht="14.25">
      <c r="A39" s="2"/>
      <c r="B39" s="2"/>
      <c r="C39" s="56"/>
      <c r="D39" s="56"/>
      <c r="E39" s="56"/>
      <c r="F39" s="56"/>
      <c r="G39" s="56"/>
      <c r="H39" s="56"/>
      <c r="I39" s="4"/>
    </row>
    <row r="40" spans="1:9" ht="14.25">
      <c r="A40" s="2"/>
      <c r="B40" s="2"/>
      <c r="C40" s="56"/>
      <c r="D40" s="56"/>
      <c r="E40" s="56"/>
      <c r="F40" s="56"/>
      <c r="G40" s="56"/>
      <c r="H40" s="56"/>
      <c r="I40" s="4"/>
    </row>
    <row r="41" spans="1:9" ht="14.25">
      <c r="A41" s="2"/>
      <c r="B41" s="2"/>
      <c r="C41" s="56"/>
      <c r="D41" s="56"/>
      <c r="E41" s="56"/>
      <c r="F41" s="56"/>
      <c r="G41" s="56"/>
      <c r="H41" s="56"/>
      <c r="I41" s="4"/>
    </row>
    <row r="42" spans="1:9" ht="14.25">
      <c r="A42" s="2"/>
      <c r="B42" s="2"/>
      <c r="C42" s="56"/>
      <c r="D42" s="56"/>
      <c r="E42" s="56"/>
      <c r="F42" s="56"/>
      <c r="G42" s="56"/>
      <c r="H42" s="56"/>
      <c r="I42" s="4"/>
    </row>
    <row r="43" spans="1:9" ht="14.25">
      <c r="A43" s="2"/>
      <c r="B43" s="2"/>
      <c r="C43" s="56"/>
      <c r="D43" s="56"/>
      <c r="E43" s="56"/>
      <c r="F43" s="56"/>
      <c r="G43" s="56"/>
      <c r="H43" s="56"/>
      <c r="I43" s="4"/>
    </row>
    <row r="44" spans="1:9" ht="14.25">
      <c r="A44" s="2"/>
      <c r="B44" s="2"/>
      <c r="C44" s="56"/>
      <c r="D44" s="56"/>
      <c r="E44" s="56"/>
      <c r="F44" s="56"/>
      <c r="G44" s="56"/>
      <c r="H44" s="56"/>
      <c r="I44" s="4"/>
    </row>
    <row r="45" spans="1:9" ht="14.25">
      <c r="A45" s="2"/>
      <c r="B45" s="2"/>
      <c r="C45" s="56"/>
      <c r="D45" s="56"/>
      <c r="E45" s="56"/>
      <c r="F45" s="56"/>
      <c r="G45" s="56"/>
      <c r="H45" s="56"/>
      <c r="I45" s="4"/>
    </row>
    <row r="46" spans="1:9" ht="14.25">
      <c r="A46" s="2"/>
      <c r="B46" s="2"/>
      <c r="C46" s="56"/>
      <c r="D46" s="56"/>
      <c r="E46" s="56"/>
      <c r="F46" s="56"/>
      <c r="G46" s="56"/>
      <c r="H46" s="56"/>
      <c r="I46" s="4"/>
    </row>
    <row r="47" spans="1:9" ht="14.25">
      <c r="A47" s="2"/>
      <c r="B47" s="2"/>
      <c r="C47" s="56"/>
      <c r="D47" s="56"/>
      <c r="E47" s="56"/>
      <c r="F47" s="56"/>
      <c r="G47" s="56"/>
      <c r="H47" s="56"/>
      <c r="I47" s="4"/>
    </row>
    <row r="48" spans="1:9" ht="14.25">
      <c r="A48" s="2"/>
      <c r="B48" s="2"/>
      <c r="C48" s="56"/>
      <c r="D48" s="56"/>
      <c r="E48" s="56"/>
      <c r="F48" s="56"/>
      <c r="G48" s="56"/>
      <c r="H48" s="56"/>
      <c r="I48" s="4"/>
    </row>
    <row r="49" spans="1:9" ht="14.25">
      <c r="A49" s="2"/>
      <c r="B49" s="2"/>
      <c r="C49" s="56"/>
      <c r="D49" s="56"/>
      <c r="E49" s="56"/>
      <c r="F49" s="56"/>
      <c r="G49" s="56"/>
      <c r="H49" s="56"/>
      <c r="I49" s="4"/>
    </row>
    <row r="50" spans="1:9" ht="14.25">
      <c r="A50" s="2"/>
      <c r="B50" s="2"/>
      <c r="C50" s="56"/>
      <c r="D50" s="56"/>
      <c r="E50" s="56"/>
      <c r="F50" s="56"/>
      <c r="G50" s="56"/>
      <c r="H50" s="56"/>
      <c r="I50" s="4"/>
    </row>
    <row r="51" spans="1:9" ht="14.25">
      <c r="A51" s="2"/>
      <c r="B51" s="2"/>
      <c r="C51" s="56"/>
      <c r="D51" s="56"/>
      <c r="E51" s="56"/>
      <c r="F51" s="56"/>
      <c r="G51" s="56"/>
      <c r="H51" s="56"/>
      <c r="I51" s="4"/>
    </row>
    <row r="52" spans="1:9" ht="14.25">
      <c r="A52" s="2"/>
      <c r="B52" s="2"/>
      <c r="C52" s="56"/>
      <c r="D52" s="56"/>
      <c r="E52" s="56"/>
      <c r="F52" s="56"/>
      <c r="G52" s="56"/>
      <c r="H52" s="56"/>
      <c r="I52" s="4"/>
    </row>
    <row r="53" spans="1:9" ht="14.25">
      <c r="A53" s="2"/>
      <c r="B53" s="2"/>
      <c r="C53" s="56"/>
      <c r="D53" s="56"/>
      <c r="E53" s="56"/>
      <c r="F53" s="56"/>
      <c r="G53" s="56"/>
      <c r="H53" s="56"/>
      <c r="I53" s="4"/>
    </row>
    <row r="54" spans="1:9" ht="14.25">
      <c r="A54" s="2"/>
      <c r="B54" s="2"/>
      <c r="C54" s="56"/>
      <c r="D54" s="56"/>
      <c r="E54" s="56"/>
      <c r="F54" s="56"/>
      <c r="G54" s="56"/>
      <c r="H54" s="56"/>
      <c r="I54" s="4"/>
    </row>
    <row r="55" spans="1:9" ht="14.25">
      <c r="A55" s="2"/>
      <c r="B55" s="2"/>
      <c r="C55" s="56"/>
      <c r="D55" s="56"/>
      <c r="E55" s="56"/>
      <c r="F55" s="56"/>
      <c r="G55" s="56"/>
      <c r="H55" s="56"/>
      <c r="I55" s="4"/>
    </row>
    <row r="56" spans="1:9" ht="14.25">
      <c r="A56" s="2"/>
      <c r="B56" s="2"/>
      <c r="C56" s="56"/>
      <c r="D56" s="56"/>
      <c r="E56" s="56"/>
      <c r="F56" s="56"/>
      <c r="G56" s="56"/>
      <c r="H56" s="56"/>
      <c r="I56" s="4"/>
    </row>
    <row r="57" spans="1:9" ht="14.25">
      <c r="A57" s="2"/>
      <c r="B57" s="2"/>
      <c r="C57" s="56"/>
      <c r="D57" s="56"/>
      <c r="E57" s="56"/>
      <c r="F57" s="56"/>
      <c r="G57" s="56"/>
      <c r="H57" s="56"/>
      <c r="I57" s="4"/>
    </row>
    <row r="58" spans="1:9" ht="14.25">
      <c r="A58" s="2"/>
      <c r="B58" s="2"/>
      <c r="C58" s="56"/>
      <c r="D58" s="56"/>
      <c r="E58" s="56"/>
      <c r="F58" s="56"/>
      <c r="G58" s="56"/>
      <c r="H58" s="56"/>
      <c r="I58" s="4"/>
    </row>
    <row r="59" spans="1:9" ht="14.25">
      <c r="A59" s="2"/>
      <c r="B59" s="2"/>
      <c r="C59" s="56"/>
      <c r="D59" s="56"/>
      <c r="E59" s="56"/>
      <c r="F59" s="56"/>
      <c r="G59" s="56"/>
      <c r="H59" s="56"/>
      <c r="I59" s="4"/>
    </row>
    <row r="60" spans="1:9" ht="14.25">
      <c r="A60" s="2"/>
      <c r="B60" s="2"/>
      <c r="C60" s="56"/>
      <c r="D60" s="56"/>
      <c r="E60" s="56"/>
      <c r="F60" s="56"/>
      <c r="G60" s="56"/>
      <c r="H60" s="56"/>
      <c r="I60" s="4"/>
    </row>
    <row r="61" spans="1:9" ht="14.25">
      <c r="A61" s="2"/>
      <c r="B61" s="2"/>
      <c r="C61" s="56"/>
      <c r="D61" s="56"/>
      <c r="E61" s="56"/>
      <c r="F61" s="56"/>
      <c r="G61" s="56"/>
      <c r="H61" s="56"/>
      <c r="I61" s="4"/>
    </row>
    <row r="62" spans="1:9" ht="14.25">
      <c r="A62" s="2"/>
      <c r="B62" s="2"/>
      <c r="C62" s="56"/>
      <c r="D62" s="56"/>
      <c r="E62" s="56"/>
      <c r="F62" s="56"/>
      <c r="G62" s="56"/>
      <c r="H62" s="56"/>
      <c r="I62" s="4"/>
    </row>
    <row r="63" spans="1:9" ht="14.25">
      <c r="A63" s="2"/>
      <c r="B63" s="2"/>
      <c r="C63" s="56"/>
      <c r="D63" s="56"/>
      <c r="E63" s="56"/>
      <c r="F63" s="56"/>
      <c r="G63" s="56"/>
      <c r="H63" s="56"/>
      <c r="I63" s="4"/>
    </row>
    <row r="64" spans="1:9" ht="14.25">
      <c r="A64" s="2"/>
      <c r="B64" s="2"/>
      <c r="C64" s="56"/>
      <c r="D64" s="56"/>
      <c r="E64" s="56"/>
      <c r="F64" s="56"/>
      <c r="G64" s="56"/>
      <c r="H64" s="56"/>
      <c r="I64" s="4"/>
    </row>
    <row r="65" spans="1:9" ht="14.25">
      <c r="A65" s="2"/>
      <c r="B65" s="2"/>
      <c r="C65" s="56"/>
      <c r="D65" s="56"/>
      <c r="E65" s="56"/>
      <c r="F65" s="56"/>
      <c r="G65" s="56"/>
      <c r="H65" s="56"/>
      <c r="I65" s="4"/>
    </row>
    <row r="66" spans="1:9" ht="14.25">
      <c r="A66" s="2"/>
      <c r="B66" s="2"/>
      <c r="C66" s="56"/>
      <c r="D66" s="56"/>
      <c r="E66" s="56"/>
      <c r="F66" s="56"/>
      <c r="G66" s="56"/>
      <c r="H66" s="56"/>
      <c r="I66" s="4"/>
    </row>
    <row r="67" spans="1:9" ht="14.25">
      <c r="A67" s="2"/>
      <c r="B67" s="2"/>
      <c r="C67" s="56"/>
      <c r="D67" s="56"/>
      <c r="E67" s="56"/>
      <c r="F67" s="56"/>
      <c r="G67" s="56"/>
      <c r="H67" s="56"/>
      <c r="I67" s="4"/>
    </row>
    <row r="68" spans="1:9" ht="14.25">
      <c r="A68" s="2"/>
      <c r="B68" s="2"/>
      <c r="C68" s="56"/>
      <c r="D68" s="56"/>
      <c r="E68" s="56"/>
      <c r="F68" s="56"/>
      <c r="G68" s="56"/>
      <c r="H68" s="56"/>
      <c r="I68" s="4"/>
    </row>
    <row r="69" spans="1:9" ht="14.25">
      <c r="A69" s="2"/>
      <c r="B69" s="2"/>
      <c r="C69" s="56"/>
      <c r="D69" s="56"/>
      <c r="E69" s="56"/>
      <c r="F69" s="56"/>
      <c r="G69" s="56"/>
      <c r="H69" s="56"/>
      <c r="I69" s="4"/>
    </row>
    <row r="70" spans="1:9" ht="14.25">
      <c r="A70" s="2"/>
      <c r="B70" s="2"/>
      <c r="C70" s="56"/>
      <c r="D70" s="56"/>
      <c r="E70" s="56"/>
      <c r="F70" s="56"/>
      <c r="G70" s="56"/>
      <c r="H70" s="56"/>
      <c r="I70" s="4"/>
    </row>
    <row r="71" spans="1:9" ht="14.25">
      <c r="A71" s="2"/>
      <c r="B71" s="2"/>
      <c r="C71" s="4"/>
      <c r="D71" s="4"/>
      <c r="E71" s="4"/>
      <c r="F71" s="4"/>
      <c r="G71" s="4"/>
      <c r="H71" s="4"/>
      <c r="I71" s="4"/>
    </row>
    <row r="72" spans="1:9" ht="14.25">
      <c r="A72" s="2"/>
      <c r="B72" s="2"/>
      <c r="C72" s="4"/>
      <c r="D72" s="4"/>
      <c r="E72" s="4"/>
      <c r="F72" s="4"/>
      <c r="G72" s="4"/>
      <c r="H72" s="4"/>
      <c r="I72" s="4"/>
    </row>
    <row r="73" spans="1:9" ht="14.25">
      <c r="A73" s="2"/>
      <c r="B73" s="2"/>
      <c r="C73" s="4"/>
      <c r="D73" s="4"/>
      <c r="E73" s="4"/>
      <c r="F73" s="4"/>
      <c r="G73" s="4"/>
      <c r="H73" s="4"/>
      <c r="I73" s="4"/>
    </row>
    <row r="74" spans="1:9" ht="14.25">
      <c r="A74" s="2"/>
      <c r="B74" s="2"/>
      <c r="C74" s="4"/>
      <c r="D74" s="4"/>
      <c r="E74" s="4"/>
      <c r="F74" s="4"/>
      <c r="G74" s="4"/>
      <c r="H74" s="4"/>
      <c r="I74" s="4"/>
    </row>
    <row r="75" spans="1:9" ht="14.25">
      <c r="A75" s="2"/>
      <c r="B75" s="2"/>
      <c r="C75" s="4"/>
      <c r="D75" s="4"/>
      <c r="E75" s="4"/>
      <c r="F75" s="4"/>
      <c r="G75" s="4"/>
      <c r="H75" s="4"/>
      <c r="I75" s="4"/>
    </row>
    <row r="76" spans="1:9" ht="14.25">
      <c r="A76" s="2"/>
      <c r="B76" s="2"/>
      <c r="C76" s="4"/>
      <c r="D76" s="4"/>
      <c r="E76" s="4"/>
      <c r="F76" s="4"/>
      <c r="G76" s="4"/>
      <c r="H76" s="4"/>
      <c r="I76" s="4"/>
    </row>
    <row r="77" spans="1:9" ht="14.25">
      <c r="A77" s="2"/>
      <c r="B77" s="2"/>
      <c r="C77" s="4"/>
      <c r="D77" s="4"/>
      <c r="E77" s="4"/>
      <c r="F77" s="4"/>
      <c r="G77" s="4"/>
      <c r="H77" s="4"/>
      <c r="I77" s="4"/>
    </row>
    <row r="78" spans="1:9" ht="14.25">
      <c r="A78" s="2"/>
      <c r="B78" s="2"/>
      <c r="C78" s="4"/>
      <c r="D78" s="4"/>
      <c r="E78" s="4"/>
      <c r="F78" s="4"/>
      <c r="G78" s="4"/>
      <c r="H78" s="4"/>
      <c r="I78" s="4"/>
    </row>
    <row r="79" spans="1:9" ht="14.25">
      <c r="A79" s="2"/>
      <c r="B79" s="2"/>
      <c r="C79" s="4"/>
      <c r="D79" s="4"/>
      <c r="E79" s="4"/>
      <c r="F79" s="4"/>
      <c r="G79" s="4"/>
      <c r="H79" s="4"/>
      <c r="I79" s="4"/>
    </row>
    <row r="80" spans="1:9" ht="14.25">
      <c r="A80" s="2"/>
      <c r="B80" s="2"/>
      <c r="C80" s="4"/>
      <c r="D80" s="4"/>
      <c r="E80" s="4"/>
      <c r="F80" s="4"/>
      <c r="G80" s="4"/>
      <c r="H80" s="4"/>
      <c r="I80" s="4"/>
    </row>
    <row r="81" spans="1:9" ht="14.25">
      <c r="A81" s="2"/>
      <c r="B81" s="2"/>
      <c r="C81" s="4"/>
      <c r="D81" s="4"/>
      <c r="E81" s="4"/>
      <c r="F81" s="4"/>
      <c r="G81" s="4"/>
      <c r="H81" s="4"/>
      <c r="I81" s="5"/>
    </row>
    <row r="82" spans="1:9" ht="14.25">
      <c r="A82" s="2"/>
      <c r="B82" s="2"/>
      <c r="C82" s="4"/>
      <c r="D82" s="4"/>
      <c r="E82" s="4"/>
      <c r="F82" s="4"/>
      <c r="G82" s="4"/>
      <c r="H82" s="4"/>
      <c r="I82" s="5"/>
    </row>
    <row r="83" spans="1:9" ht="14.25">
      <c r="A83" s="2"/>
      <c r="B83" s="2"/>
      <c r="C83" s="4"/>
      <c r="D83" s="4"/>
      <c r="E83" s="4"/>
      <c r="F83" s="4"/>
      <c r="G83" s="4"/>
      <c r="H83" s="5"/>
      <c r="I83" s="5"/>
    </row>
    <row r="84" spans="1:9" ht="14.25">
      <c r="A84" s="2"/>
      <c r="B84" s="2"/>
      <c r="C84" s="4"/>
      <c r="D84" s="4"/>
      <c r="E84" s="4"/>
      <c r="F84" s="4"/>
      <c r="G84" s="4"/>
      <c r="H84" s="5"/>
      <c r="I84" s="5"/>
    </row>
    <row r="85" spans="1:9" ht="14.25">
      <c r="A85" s="2"/>
      <c r="B85" s="2"/>
      <c r="C85" s="4"/>
      <c r="D85" s="4"/>
      <c r="E85" s="4"/>
      <c r="F85" s="4"/>
      <c r="G85" s="4"/>
      <c r="H85" s="5"/>
      <c r="I85" s="5"/>
    </row>
    <row r="86" spans="1:9" ht="14.25">
      <c r="A86" s="2"/>
      <c r="B86" s="2"/>
      <c r="C86" s="4"/>
      <c r="D86" s="4"/>
      <c r="E86" s="4"/>
      <c r="F86" s="4"/>
      <c r="G86" s="4"/>
      <c r="H86" s="5"/>
      <c r="I86" s="5"/>
    </row>
    <row r="87" spans="1:9" ht="14.25">
      <c r="A87" s="2"/>
      <c r="B87" s="2"/>
      <c r="C87" s="4"/>
      <c r="D87" s="4"/>
      <c r="E87" s="4"/>
      <c r="F87" s="4"/>
      <c r="G87" s="4"/>
      <c r="H87" s="5"/>
      <c r="I87" s="5"/>
    </row>
    <row r="88" spans="1:9" ht="14.25">
      <c r="A88" s="2"/>
      <c r="B88" s="2"/>
      <c r="C88" s="4"/>
      <c r="D88" s="4"/>
      <c r="E88" s="4"/>
      <c r="F88" s="4"/>
      <c r="G88" s="4"/>
      <c r="H88" s="5"/>
      <c r="I88" s="5"/>
    </row>
    <row r="89" spans="1:9" ht="14.25">
      <c r="A89" s="2"/>
      <c r="B89" s="2"/>
      <c r="C89" s="4"/>
      <c r="D89" s="4"/>
      <c r="E89" s="4"/>
      <c r="F89" s="4"/>
      <c r="G89" s="4"/>
      <c r="H89" s="5"/>
      <c r="I89" s="5"/>
    </row>
    <row r="90" spans="1:9" ht="14.25">
      <c r="A90" s="2"/>
      <c r="B90" s="2"/>
      <c r="C90" s="4"/>
      <c r="D90" s="4"/>
      <c r="E90" s="4"/>
      <c r="F90" s="4"/>
      <c r="G90" s="4"/>
      <c r="H90" s="5"/>
      <c r="I90" s="5"/>
    </row>
    <row r="91" spans="1:9" ht="14.25">
      <c r="A91" s="2"/>
      <c r="B91" s="2"/>
      <c r="C91" s="4"/>
      <c r="D91" s="4"/>
      <c r="E91" s="4"/>
      <c r="F91" s="4"/>
      <c r="G91" s="4"/>
      <c r="H91" s="5"/>
      <c r="I91" s="5"/>
    </row>
    <row r="92" spans="1:9" ht="14.25">
      <c r="A92" s="2"/>
      <c r="B92" s="2"/>
      <c r="C92" s="4"/>
      <c r="D92" s="4"/>
      <c r="E92" s="4"/>
      <c r="F92" s="4"/>
      <c r="G92" s="4"/>
      <c r="H92" s="5"/>
      <c r="I92" s="5"/>
    </row>
    <row r="93" spans="1:9" ht="14.25">
      <c r="A93" s="2"/>
      <c r="B93" s="2"/>
      <c r="C93" s="4"/>
      <c r="D93" s="4"/>
      <c r="E93" s="4"/>
      <c r="F93" s="4"/>
      <c r="G93" s="4"/>
      <c r="H93" s="5"/>
      <c r="I93" s="5"/>
    </row>
    <row r="94" spans="1:9" ht="14.25">
      <c r="A94" s="2"/>
      <c r="B94" s="2"/>
      <c r="C94" s="4"/>
      <c r="D94" s="4"/>
      <c r="E94" s="4"/>
      <c r="F94" s="4"/>
      <c r="G94" s="4"/>
      <c r="H94" s="5"/>
      <c r="I94" s="5"/>
    </row>
    <row r="95" spans="1:9" ht="14.25">
      <c r="A95" s="2"/>
      <c r="C95" s="4"/>
      <c r="D95" s="4"/>
      <c r="E95" s="4"/>
      <c r="F95" s="4"/>
      <c r="G95" s="4"/>
      <c r="H95" s="5"/>
      <c r="I95" s="5"/>
    </row>
    <row r="96" spans="3:9" ht="12.75">
      <c r="C96" s="5"/>
      <c r="D96" s="5"/>
      <c r="E96" s="5"/>
      <c r="F96" s="5"/>
      <c r="G96" s="5"/>
      <c r="H96" s="5"/>
      <c r="I96" s="5"/>
    </row>
    <row r="97" spans="3:9" ht="12.75">
      <c r="C97" s="5"/>
      <c r="D97" s="5"/>
      <c r="E97" s="5"/>
      <c r="F97" s="5"/>
      <c r="G97" s="5"/>
      <c r="H97" s="5"/>
      <c r="I97" s="5"/>
    </row>
    <row r="98" spans="3:9" ht="12.75">
      <c r="C98" s="5"/>
      <c r="D98" s="5"/>
      <c r="E98" s="5"/>
      <c r="F98" s="5"/>
      <c r="G98" s="5"/>
      <c r="H98" s="5"/>
      <c r="I98" s="5"/>
    </row>
    <row r="99" spans="3:9" ht="12.7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1"/>
    </row>
    <row r="101" spans="3:9" ht="14.25">
      <c r="C101" s="5"/>
      <c r="D101" s="5"/>
      <c r="E101" s="5"/>
      <c r="F101" s="5"/>
      <c r="G101" s="5"/>
      <c r="H101" s="5"/>
      <c r="I101" s="4"/>
    </row>
    <row r="102" spans="3:9" ht="14.25">
      <c r="C102" s="5"/>
      <c r="D102" s="5"/>
      <c r="E102" s="5"/>
      <c r="F102" s="5"/>
      <c r="G102" s="5"/>
      <c r="I102" s="4"/>
    </row>
    <row r="103" spans="3:9" ht="14.25">
      <c r="C103" s="5"/>
      <c r="D103" s="5"/>
      <c r="E103" s="5"/>
      <c r="F103" s="5"/>
      <c r="G103" s="5"/>
      <c r="I103" s="4"/>
    </row>
    <row r="104" spans="3:9" ht="14.25">
      <c r="C104" s="5"/>
      <c r="D104" s="5"/>
      <c r="E104" s="5"/>
      <c r="F104" s="5"/>
      <c r="G104" s="5"/>
      <c r="I104" s="4"/>
    </row>
    <row r="105" spans="3:9" ht="14.25">
      <c r="C105" s="5"/>
      <c r="D105" s="5"/>
      <c r="E105" s="5"/>
      <c r="F105" s="5"/>
      <c r="G105" s="5"/>
      <c r="I105" s="4"/>
    </row>
    <row r="106" spans="3:9" ht="14.25">
      <c r="C106" s="5"/>
      <c r="D106" s="5"/>
      <c r="E106" s="5"/>
      <c r="F106" s="5"/>
      <c r="G106" s="5"/>
      <c r="I106" s="4"/>
    </row>
    <row r="107" spans="3:7" ht="12.75">
      <c r="C107" s="5"/>
      <c r="D107" s="5"/>
      <c r="E107" s="5"/>
      <c r="F107" s="5"/>
      <c r="G107" s="5"/>
    </row>
    <row r="108" spans="3:7" ht="12.75">
      <c r="C108" s="5"/>
      <c r="D108" s="5"/>
      <c r="E108" s="5"/>
      <c r="F108" s="5"/>
      <c r="G108" s="5"/>
    </row>
    <row r="109" spans="3:7" ht="12.75">
      <c r="C109" s="5"/>
      <c r="D109" s="5"/>
      <c r="E109" s="5"/>
      <c r="F109" s="5"/>
      <c r="G109" s="5"/>
    </row>
    <row r="110" spans="3:7" ht="12.75">
      <c r="C110" s="5"/>
      <c r="D110" s="5"/>
      <c r="E110" s="5"/>
      <c r="F110" s="5"/>
      <c r="G110" s="5"/>
    </row>
    <row r="111" spans="3:7" ht="12.75">
      <c r="C111" s="5"/>
      <c r="D111" s="5"/>
      <c r="E111" s="5"/>
      <c r="F111" s="5"/>
      <c r="G111" s="5"/>
    </row>
    <row r="112" spans="3:7" ht="12.75">
      <c r="C112" s="5"/>
      <c r="D112" s="5"/>
      <c r="E112" s="5"/>
      <c r="F112" s="5"/>
      <c r="G112" s="5"/>
    </row>
    <row r="113" spans="3:7" ht="12.75">
      <c r="C113" s="5"/>
      <c r="D113" s="5"/>
      <c r="E113" s="5"/>
      <c r="F113" s="5"/>
      <c r="G113" s="5"/>
    </row>
    <row r="114" spans="3:7" ht="12.75">
      <c r="C114" s="5"/>
      <c r="D114" s="5"/>
      <c r="E114" s="5"/>
      <c r="F114" s="5"/>
      <c r="G114" s="5"/>
    </row>
  </sheetData>
  <sheetProtection/>
  <mergeCells count="5">
    <mergeCell ref="A5:H5"/>
    <mergeCell ref="A4:H4"/>
    <mergeCell ref="A1:H1"/>
    <mergeCell ref="A2:H2"/>
    <mergeCell ref="A3:H3"/>
  </mergeCells>
  <printOptions/>
  <pageMargins left="1" right="0.5" top="0.5" bottom="0.75" header="0" footer="0.5"/>
  <pageSetup horizontalDpi="300" verticalDpi="300" orientation="landscape" scale="65" r:id="rId1"/>
  <headerFooter alignWithMargins="0">
    <oddFooter>&amp;CPage &amp;P</oddFooter>
  </headerFooter>
  <colBreaks count="1" manualBreakCount="1">
    <brk id="8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3"/>
  <sheetViews>
    <sheetView view="pageBreakPreview" zoomScale="75" zoomScaleNormal="75" zoomScaleSheetLayoutView="75" zoomScalePageLayoutView="0" workbookViewId="0" topLeftCell="A1">
      <selection activeCell="C10" sqref="C10:C11"/>
    </sheetView>
  </sheetViews>
  <sheetFormatPr defaultColWidth="9.140625" defaultRowHeight="12.75"/>
  <cols>
    <col min="1" max="1" width="30.57421875" style="0" customWidth="1"/>
    <col min="2" max="2" width="27.00390625" style="0" customWidth="1"/>
    <col min="3" max="4" width="11.57421875" style="0" customWidth="1"/>
    <col min="5" max="7" width="11.57421875" style="138" customWidth="1"/>
    <col min="8" max="8" width="13.421875" style="0" bestFit="1" customWidth="1"/>
    <col min="10" max="10" width="9.8515625" style="0" bestFit="1" customWidth="1"/>
  </cols>
  <sheetData>
    <row r="1" spans="1:9" ht="16.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</row>
    <row r="2" spans="1:9" ht="16.5" customHeight="1">
      <c r="A2" s="182" t="s">
        <v>1</v>
      </c>
      <c r="B2" s="182"/>
      <c r="C2" s="182"/>
      <c r="D2" s="182"/>
      <c r="E2" s="182"/>
      <c r="F2" s="182"/>
      <c r="G2" s="182"/>
      <c r="H2" s="182"/>
      <c r="I2" s="182"/>
    </row>
    <row r="3" spans="1:9" ht="16.5" customHeight="1">
      <c r="A3" s="182" t="s">
        <v>2</v>
      </c>
      <c r="B3" s="182"/>
      <c r="C3" s="182"/>
      <c r="D3" s="182"/>
      <c r="E3" s="182"/>
      <c r="F3" s="182"/>
      <c r="G3" s="182"/>
      <c r="H3" s="182"/>
      <c r="I3" s="182"/>
    </row>
    <row r="4" spans="1:9" ht="16.5" customHeight="1">
      <c r="A4" s="182" t="s">
        <v>38</v>
      </c>
      <c r="B4" s="182"/>
      <c r="C4" s="182"/>
      <c r="D4" s="182"/>
      <c r="E4" s="182"/>
      <c r="F4" s="182"/>
      <c r="G4" s="182"/>
      <c r="H4" s="182"/>
      <c r="I4" s="182"/>
    </row>
    <row r="5" spans="1:9" ht="16.5" customHeight="1">
      <c r="A5" s="2"/>
      <c r="B5" s="2"/>
      <c r="C5" s="2"/>
      <c r="D5" s="2"/>
      <c r="E5" s="131"/>
      <c r="F5" s="131"/>
      <c r="G5" s="131"/>
      <c r="H5" s="2"/>
      <c r="I5" s="2"/>
    </row>
    <row r="6" spans="1:9" ht="16.5" customHeight="1">
      <c r="A6" s="19" t="s">
        <v>3</v>
      </c>
      <c r="B6" s="15"/>
      <c r="C6" s="20">
        <v>2015</v>
      </c>
      <c r="D6" s="20">
        <v>2016</v>
      </c>
      <c r="E6" s="132">
        <v>2017</v>
      </c>
      <c r="F6" s="132">
        <v>2018</v>
      </c>
      <c r="G6" s="132">
        <v>2019</v>
      </c>
      <c r="H6" s="20" t="s">
        <v>6</v>
      </c>
      <c r="I6" s="13"/>
    </row>
    <row r="7" spans="1:9" ht="16.5" customHeight="1">
      <c r="A7" s="21" t="s">
        <v>4</v>
      </c>
      <c r="B7" s="15"/>
      <c r="C7" s="15"/>
      <c r="D7" s="15"/>
      <c r="E7" s="133"/>
      <c r="F7" s="133"/>
      <c r="G7" s="133"/>
      <c r="H7" s="15"/>
      <c r="I7" s="2"/>
    </row>
    <row r="8" spans="1:9" ht="16.5" customHeight="1">
      <c r="A8" s="14" t="s">
        <v>36</v>
      </c>
      <c r="B8" s="14" t="s">
        <v>17</v>
      </c>
      <c r="C8" s="65">
        <v>180000</v>
      </c>
      <c r="D8" s="65">
        <v>180000</v>
      </c>
      <c r="E8" s="87">
        <v>200000</v>
      </c>
      <c r="F8" s="87">
        <v>200000</v>
      </c>
      <c r="G8" s="87">
        <v>200000</v>
      </c>
      <c r="H8" s="65">
        <f>SUM(C8:G8)</f>
        <v>960000</v>
      </c>
      <c r="I8" s="56"/>
    </row>
    <row r="9" spans="1:9" ht="16.5" customHeight="1">
      <c r="A9" s="14"/>
      <c r="B9" s="3" t="s">
        <v>5</v>
      </c>
      <c r="C9" s="87"/>
      <c r="D9" s="87"/>
      <c r="E9" s="87"/>
      <c r="F9" s="87"/>
      <c r="G9" s="87"/>
      <c r="H9" s="87"/>
      <c r="I9" s="56"/>
    </row>
    <row r="10" spans="1:9" ht="16.5" customHeight="1">
      <c r="A10" s="14"/>
      <c r="B10" s="93" t="s">
        <v>102</v>
      </c>
      <c r="C10" s="99">
        <v>155000</v>
      </c>
      <c r="D10" s="87">
        <v>0</v>
      </c>
      <c r="E10" s="87">
        <v>0</v>
      </c>
      <c r="F10" s="87">
        <v>0</v>
      </c>
      <c r="G10" s="87">
        <v>0</v>
      </c>
      <c r="H10" s="65">
        <f>SUM(C10:G10)</f>
        <v>155000</v>
      </c>
      <c r="I10" s="56"/>
    </row>
    <row r="11" spans="1:9" ht="16.5" customHeight="1">
      <c r="A11" s="70"/>
      <c r="B11" s="70" t="s">
        <v>41</v>
      </c>
      <c r="C11" s="100">
        <v>205000</v>
      </c>
      <c r="D11" s="100"/>
      <c r="E11" s="100">
        <v>400000</v>
      </c>
      <c r="F11" s="100"/>
      <c r="G11" s="100">
        <v>400000</v>
      </c>
      <c r="H11" s="72">
        <f>SUM(C11:G11)</f>
        <v>1005000</v>
      </c>
      <c r="I11" s="56"/>
    </row>
    <row r="12" spans="1:9" ht="16.5" customHeight="1">
      <c r="A12" s="14" t="s">
        <v>37</v>
      </c>
      <c r="B12" s="14" t="s">
        <v>17</v>
      </c>
      <c r="C12" s="65">
        <v>50000</v>
      </c>
      <c r="D12" s="65">
        <v>40000</v>
      </c>
      <c r="E12" s="87">
        <v>50000</v>
      </c>
      <c r="F12" s="87">
        <v>50000</v>
      </c>
      <c r="G12" s="87">
        <v>50000</v>
      </c>
      <c r="H12" s="65">
        <f>SUM(C12:G12)</f>
        <v>240000</v>
      </c>
      <c r="I12" s="56"/>
    </row>
    <row r="13" spans="1:9" ht="16.5" customHeight="1">
      <c r="A13" s="14"/>
      <c r="B13" s="3" t="s">
        <v>5</v>
      </c>
      <c r="C13" s="87"/>
      <c r="D13" s="87"/>
      <c r="E13" s="87"/>
      <c r="F13" s="87"/>
      <c r="G13" s="87"/>
      <c r="H13" s="87"/>
      <c r="I13" s="56"/>
    </row>
    <row r="14" spans="1:254" ht="16.5" customHeight="1">
      <c r="A14" s="70"/>
      <c r="B14" s="70" t="s">
        <v>18</v>
      </c>
      <c r="C14" s="100">
        <v>90000</v>
      </c>
      <c r="D14" s="100"/>
      <c r="E14" s="100">
        <v>100000</v>
      </c>
      <c r="F14" s="100"/>
      <c r="G14" s="100">
        <v>100000</v>
      </c>
      <c r="H14" s="72">
        <f>SUM(C14:G14)</f>
        <v>290000</v>
      </c>
      <c r="I14" s="56"/>
      <c r="J14" s="42"/>
      <c r="K14" s="43"/>
      <c r="L14" s="43"/>
      <c r="M14" s="43"/>
      <c r="N14" s="43"/>
      <c r="O14" s="32"/>
      <c r="P14" s="9"/>
      <c r="Q14" s="30"/>
      <c r="R14" s="42"/>
      <c r="S14" s="43"/>
      <c r="T14" s="43"/>
      <c r="U14" s="43"/>
      <c r="V14" s="43"/>
      <c r="W14" s="32"/>
      <c r="X14" s="9"/>
      <c r="Y14" s="30"/>
      <c r="Z14" s="42"/>
      <c r="AA14" s="43"/>
      <c r="AB14" s="43"/>
      <c r="AC14" s="43"/>
      <c r="AD14" s="43"/>
      <c r="AE14" s="32"/>
      <c r="AF14" s="9"/>
      <c r="AG14" s="30"/>
      <c r="AH14" s="42"/>
      <c r="AI14" s="43"/>
      <c r="AJ14" s="43"/>
      <c r="AK14" s="43"/>
      <c r="AL14" s="43"/>
      <c r="AM14" s="32"/>
      <c r="AN14" s="9"/>
      <c r="AO14" s="30"/>
      <c r="AP14" s="42"/>
      <c r="AQ14" s="43"/>
      <c r="AR14" s="43"/>
      <c r="AS14" s="43"/>
      <c r="AT14" s="43"/>
      <c r="AU14" s="32"/>
      <c r="AV14" s="9"/>
      <c r="AW14" s="30"/>
      <c r="AX14" s="42"/>
      <c r="AY14" s="43"/>
      <c r="AZ14" s="43"/>
      <c r="BA14" s="43"/>
      <c r="BB14" s="43"/>
      <c r="BC14" s="32"/>
      <c r="BD14" s="9"/>
      <c r="BE14" s="30"/>
      <c r="BF14" s="42"/>
      <c r="BG14" s="43"/>
      <c r="BH14" s="43"/>
      <c r="BI14" s="43"/>
      <c r="BJ14" s="43"/>
      <c r="BK14" s="32"/>
      <c r="BL14" s="9"/>
      <c r="BM14" s="30"/>
      <c r="BN14" s="42"/>
      <c r="BO14" s="43"/>
      <c r="BP14" s="43"/>
      <c r="BQ14" s="43"/>
      <c r="BR14" s="43"/>
      <c r="BS14" s="32"/>
      <c r="BT14" s="9"/>
      <c r="BU14" s="30"/>
      <c r="BV14" s="42"/>
      <c r="BW14" s="43"/>
      <c r="BX14" s="43"/>
      <c r="BY14" s="43"/>
      <c r="BZ14" s="43"/>
      <c r="CA14" s="32"/>
      <c r="CB14" s="9"/>
      <c r="CC14" s="30"/>
      <c r="CD14" s="42"/>
      <c r="CE14" s="43"/>
      <c r="CF14" s="43"/>
      <c r="CG14" s="43"/>
      <c r="CH14" s="43"/>
      <c r="CI14" s="32"/>
      <c r="CJ14" s="9"/>
      <c r="CK14" s="30"/>
      <c r="CL14" s="42"/>
      <c r="CM14" s="43"/>
      <c r="CN14" s="43"/>
      <c r="CO14" s="43"/>
      <c r="CP14" s="43"/>
      <c r="CQ14" s="32"/>
      <c r="CR14" s="9"/>
      <c r="CS14" s="30"/>
      <c r="CT14" s="42"/>
      <c r="CU14" s="43"/>
      <c r="CV14" s="43"/>
      <c r="CW14" s="43"/>
      <c r="CX14" s="43"/>
      <c r="CY14" s="32"/>
      <c r="CZ14" s="9"/>
      <c r="DA14" s="30"/>
      <c r="DB14" s="42"/>
      <c r="DC14" s="43"/>
      <c r="DD14" s="43"/>
      <c r="DE14" s="43"/>
      <c r="DF14" s="43"/>
      <c r="DG14" s="32"/>
      <c r="DH14" s="9"/>
      <c r="DI14" s="30"/>
      <c r="DJ14" s="42"/>
      <c r="DK14" s="43"/>
      <c r="DL14" s="43"/>
      <c r="DM14" s="43"/>
      <c r="DN14" s="43"/>
      <c r="DO14" s="32"/>
      <c r="DP14" s="9"/>
      <c r="DQ14" s="30"/>
      <c r="DR14" s="42"/>
      <c r="DS14" s="43"/>
      <c r="DT14" s="43"/>
      <c r="DU14" s="43"/>
      <c r="DV14" s="43"/>
      <c r="DW14" s="32"/>
      <c r="DX14" s="9"/>
      <c r="DY14" s="30"/>
      <c r="DZ14" s="42"/>
      <c r="EA14" s="43"/>
      <c r="EB14" s="43"/>
      <c r="EC14" s="43"/>
      <c r="ED14" s="43"/>
      <c r="EE14" s="32"/>
      <c r="EF14" s="9"/>
      <c r="EG14" s="30"/>
      <c r="EH14" s="42"/>
      <c r="EI14" s="43"/>
      <c r="EJ14" s="43"/>
      <c r="EK14" s="43"/>
      <c r="EL14" s="43"/>
      <c r="EM14" s="32"/>
      <c r="EN14" s="9"/>
      <c r="EO14" s="30"/>
      <c r="EP14" s="42"/>
      <c r="EQ14" s="43"/>
      <c r="ER14" s="43"/>
      <c r="ES14" s="43"/>
      <c r="ET14" s="43"/>
      <c r="EU14" s="32"/>
      <c r="EV14" s="9"/>
      <c r="EW14" s="30"/>
      <c r="EX14" s="42"/>
      <c r="EY14" s="43"/>
      <c r="EZ14" s="43"/>
      <c r="FA14" s="43"/>
      <c r="FB14" s="43"/>
      <c r="FC14" s="32"/>
      <c r="FD14" s="9"/>
      <c r="FE14" s="30"/>
      <c r="FF14" s="42"/>
      <c r="FG14" s="43"/>
      <c r="FH14" s="43"/>
      <c r="FI14" s="43"/>
      <c r="FJ14" s="43"/>
      <c r="FK14" s="32"/>
      <c r="FL14" s="9"/>
      <c r="FM14" s="30"/>
      <c r="FN14" s="42"/>
      <c r="FO14" s="43"/>
      <c r="FP14" s="43"/>
      <c r="FQ14" s="43"/>
      <c r="FR14" s="43"/>
      <c r="FS14" s="32"/>
      <c r="FT14" s="9"/>
      <c r="FU14" s="30"/>
      <c r="FV14" s="42"/>
      <c r="FW14" s="43"/>
      <c r="FX14" s="43"/>
      <c r="FY14" s="43"/>
      <c r="FZ14" s="43"/>
      <c r="GA14" s="32"/>
      <c r="GB14" s="9"/>
      <c r="GC14" s="30"/>
      <c r="GD14" s="42"/>
      <c r="GE14" s="43"/>
      <c r="GF14" s="43"/>
      <c r="GG14" s="43"/>
      <c r="GH14" s="43"/>
      <c r="GI14" s="32"/>
      <c r="GJ14" s="9"/>
      <c r="GK14" s="30"/>
      <c r="GL14" s="42"/>
      <c r="GM14" s="43"/>
      <c r="GN14" s="43"/>
      <c r="GO14" s="43"/>
      <c r="GP14" s="43"/>
      <c r="GQ14" s="32"/>
      <c r="GR14" s="9"/>
      <c r="GS14" s="30"/>
      <c r="GT14" s="42"/>
      <c r="GU14" s="43"/>
      <c r="GV14" s="43"/>
      <c r="GW14" s="43"/>
      <c r="GX14" s="43"/>
      <c r="GY14" s="32"/>
      <c r="GZ14" s="9"/>
      <c r="HA14" s="30"/>
      <c r="HB14" s="42"/>
      <c r="HC14" s="43"/>
      <c r="HD14" s="43"/>
      <c r="HE14" s="43"/>
      <c r="HF14" s="43"/>
      <c r="HG14" s="32"/>
      <c r="HH14" s="9"/>
      <c r="HI14" s="30"/>
      <c r="HJ14" s="42"/>
      <c r="HK14" s="43"/>
      <c r="HL14" s="43"/>
      <c r="HM14" s="43"/>
      <c r="HN14" s="43"/>
      <c r="HO14" s="32"/>
      <c r="HP14" s="9"/>
      <c r="HQ14" s="30"/>
      <c r="HR14" s="42"/>
      <c r="HS14" s="43"/>
      <c r="HT14" s="43"/>
      <c r="HU14" s="43"/>
      <c r="HV14" s="43"/>
      <c r="HW14" s="32"/>
      <c r="HX14" s="9"/>
      <c r="HY14" s="30"/>
      <c r="HZ14" s="42"/>
      <c r="IA14" s="43"/>
      <c r="IB14" s="43"/>
      <c r="IC14" s="43"/>
      <c r="ID14" s="43"/>
      <c r="IE14" s="32"/>
      <c r="IF14" s="9"/>
      <c r="IG14" s="30"/>
      <c r="IH14" s="42"/>
      <c r="II14" s="43"/>
      <c r="IJ14" s="43"/>
      <c r="IK14" s="43"/>
      <c r="IL14" s="43"/>
      <c r="IM14" s="32"/>
      <c r="IN14" s="9"/>
      <c r="IO14" s="30"/>
      <c r="IP14" s="42"/>
      <c r="IQ14" s="43"/>
      <c r="IR14" s="43"/>
      <c r="IS14" s="43"/>
      <c r="IT14" s="43"/>
    </row>
    <row r="15" spans="1:254" ht="16.5" customHeight="1">
      <c r="A15" s="75"/>
      <c r="B15" s="14"/>
      <c r="C15" s="69"/>
      <c r="D15" s="69"/>
      <c r="E15" s="99"/>
      <c r="F15" s="99"/>
      <c r="G15" s="99"/>
      <c r="H15" s="65"/>
      <c r="I15" s="59"/>
      <c r="J15" s="42"/>
      <c r="K15" s="43"/>
      <c r="L15" s="43"/>
      <c r="M15" s="43"/>
      <c r="N15" s="43"/>
      <c r="O15" s="18"/>
      <c r="P15" s="2"/>
      <c r="Q15" s="2"/>
      <c r="R15" s="42"/>
      <c r="S15" s="43"/>
      <c r="T15" s="43"/>
      <c r="U15" s="43"/>
      <c r="V15" s="43"/>
      <c r="W15" s="18"/>
      <c r="X15" s="2"/>
      <c r="Y15" s="2"/>
      <c r="Z15" s="42"/>
      <c r="AA15" s="43"/>
      <c r="AB15" s="43"/>
      <c r="AC15" s="43"/>
      <c r="AD15" s="43"/>
      <c r="AE15" s="18"/>
      <c r="AF15" s="2"/>
      <c r="AG15" s="2"/>
      <c r="AH15" s="42"/>
      <c r="AI15" s="43"/>
      <c r="AJ15" s="43"/>
      <c r="AK15" s="43"/>
      <c r="AL15" s="43"/>
      <c r="AM15" s="18"/>
      <c r="AN15" s="2"/>
      <c r="AO15" s="2"/>
      <c r="AP15" s="42"/>
      <c r="AQ15" s="43"/>
      <c r="AR15" s="43"/>
      <c r="AS15" s="43"/>
      <c r="AT15" s="43"/>
      <c r="AU15" s="18"/>
      <c r="AV15" s="2"/>
      <c r="AW15" s="2"/>
      <c r="AX15" s="42"/>
      <c r="AY15" s="43"/>
      <c r="AZ15" s="43"/>
      <c r="BA15" s="43"/>
      <c r="BB15" s="43"/>
      <c r="BC15" s="18"/>
      <c r="BD15" s="2"/>
      <c r="BE15" s="2"/>
      <c r="BF15" s="42"/>
      <c r="BG15" s="43"/>
      <c r="BH15" s="43"/>
      <c r="BI15" s="43"/>
      <c r="BJ15" s="43"/>
      <c r="BK15" s="18"/>
      <c r="BL15" s="2"/>
      <c r="BM15" s="2"/>
      <c r="BN15" s="42"/>
      <c r="BO15" s="43"/>
      <c r="BP15" s="43"/>
      <c r="BQ15" s="43"/>
      <c r="BR15" s="43"/>
      <c r="BS15" s="18"/>
      <c r="BT15" s="2"/>
      <c r="BU15" s="2"/>
      <c r="BV15" s="42"/>
      <c r="BW15" s="43"/>
      <c r="BX15" s="43"/>
      <c r="BY15" s="43"/>
      <c r="BZ15" s="43"/>
      <c r="CA15" s="18"/>
      <c r="CB15" s="2"/>
      <c r="CC15" s="2"/>
      <c r="CD15" s="42"/>
      <c r="CE15" s="43"/>
      <c r="CF15" s="43"/>
      <c r="CG15" s="43"/>
      <c r="CH15" s="43"/>
      <c r="CI15" s="18"/>
      <c r="CJ15" s="2"/>
      <c r="CK15" s="2"/>
      <c r="CL15" s="42"/>
      <c r="CM15" s="43"/>
      <c r="CN15" s="43"/>
      <c r="CO15" s="43"/>
      <c r="CP15" s="43"/>
      <c r="CQ15" s="18"/>
      <c r="CR15" s="2"/>
      <c r="CS15" s="2"/>
      <c r="CT15" s="42"/>
      <c r="CU15" s="43"/>
      <c r="CV15" s="43"/>
      <c r="CW15" s="43"/>
      <c r="CX15" s="43"/>
      <c r="CY15" s="18"/>
      <c r="CZ15" s="2"/>
      <c r="DA15" s="2"/>
      <c r="DB15" s="42"/>
      <c r="DC15" s="43"/>
      <c r="DD15" s="43"/>
      <c r="DE15" s="43"/>
      <c r="DF15" s="43"/>
      <c r="DG15" s="18"/>
      <c r="DH15" s="2"/>
      <c r="DI15" s="2"/>
      <c r="DJ15" s="42"/>
      <c r="DK15" s="43"/>
      <c r="DL15" s="43"/>
      <c r="DM15" s="43"/>
      <c r="DN15" s="43"/>
      <c r="DO15" s="18"/>
      <c r="DP15" s="2"/>
      <c r="DQ15" s="2"/>
      <c r="DR15" s="42"/>
      <c r="DS15" s="43"/>
      <c r="DT15" s="43"/>
      <c r="DU15" s="43"/>
      <c r="DV15" s="43"/>
      <c r="DW15" s="18"/>
      <c r="DX15" s="2"/>
      <c r="DY15" s="2"/>
      <c r="DZ15" s="42"/>
      <c r="EA15" s="43"/>
      <c r="EB15" s="43"/>
      <c r="EC15" s="43"/>
      <c r="ED15" s="43"/>
      <c r="EE15" s="18"/>
      <c r="EF15" s="2"/>
      <c r="EG15" s="2"/>
      <c r="EH15" s="42"/>
      <c r="EI15" s="43"/>
      <c r="EJ15" s="43"/>
      <c r="EK15" s="43"/>
      <c r="EL15" s="43"/>
      <c r="EM15" s="18"/>
      <c r="EN15" s="2"/>
      <c r="EO15" s="2"/>
      <c r="EP15" s="42"/>
      <c r="EQ15" s="43"/>
      <c r="ER15" s="43"/>
      <c r="ES15" s="43"/>
      <c r="ET15" s="43"/>
      <c r="EU15" s="18"/>
      <c r="EV15" s="2"/>
      <c r="EW15" s="2"/>
      <c r="EX15" s="42"/>
      <c r="EY15" s="43"/>
      <c r="EZ15" s="43"/>
      <c r="FA15" s="43"/>
      <c r="FB15" s="43"/>
      <c r="FC15" s="18"/>
      <c r="FD15" s="2"/>
      <c r="FE15" s="2"/>
      <c r="FF15" s="42"/>
      <c r="FG15" s="43"/>
      <c r="FH15" s="43"/>
      <c r="FI15" s="43"/>
      <c r="FJ15" s="43"/>
      <c r="FK15" s="18"/>
      <c r="FL15" s="2"/>
      <c r="FM15" s="2"/>
      <c r="FN15" s="42"/>
      <c r="FO15" s="43"/>
      <c r="FP15" s="43"/>
      <c r="FQ15" s="43"/>
      <c r="FR15" s="43"/>
      <c r="FS15" s="18"/>
      <c r="FT15" s="2"/>
      <c r="FU15" s="2"/>
      <c r="FV15" s="42"/>
      <c r="FW15" s="43"/>
      <c r="FX15" s="43"/>
      <c r="FY15" s="43"/>
      <c r="FZ15" s="43"/>
      <c r="GA15" s="18"/>
      <c r="GB15" s="2"/>
      <c r="GC15" s="2"/>
      <c r="GD15" s="42"/>
      <c r="GE15" s="43"/>
      <c r="GF15" s="43"/>
      <c r="GG15" s="43"/>
      <c r="GH15" s="43"/>
      <c r="GI15" s="18"/>
      <c r="GJ15" s="2"/>
      <c r="GK15" s="2"/>
      <c r="GL15" s="42"/>
      <c r="GM15" s="43"/>
      <c r="GN15" s="43"/>
      <c r="GO15" s="43"/>
      <c r="GP15" s="43"/>
      <c r="GQ15" s="18"/>
      <c r="GR15" s="2"/>
      <c r="GS15" s="2"/>
      <c r="GT15" s="42"/>
      <c r="GU15" s="43"/>
      <c r="GV15" s="43"/>
      <c r="GW15" s="43"/>
      <c r="GX15" s="43"/>
      <c r="GY15" s="18"/>
      <c r="GZ15" s="2"/>
      <c r="HA15" s="2"/>
      <c r="HB15" s="42"/>
      <c r="HC15" s="43"/>
      <c r="HD15" s="43"/>
      <c r="HE15" s="43"/>
      <c r="HF15" s="43"/>
      <c r="HG15" s="18"/>
      <c r="HH15" s="2"/>
      <c r="HI15" s="2"/>
      <c r="HJ15" s="42"/>
      <c r="HK15" s="43"/>
      <c r="HL15" s="43"/>
      <c r="HM15" s="43"/>
      <c r="HN15" s="43"/>
      <c r="HO15" s="18"/>
      <c r="HP15" s="2"/>
      <c r="HQ15" s="2"/>
      <c r="HR15" s="42"/>
      <c r="HS15" s="43"/>
      <c r="HT15" s="43"/>
      <c r="HU15" s="43"/>
      <c r="HV15" s="43"/>
      <c r="HW15" s="18"/>
      <c r="HX15" s="2"/>
      <c r="HY15" s="2"/>
      <c r="HZ15" s="42"/>
      <c r="IA15" s="43"/>
      <c r="IB15" s="43"/>
      <c r="IC15" s="43"/>
      <c r="ID15" s="43"/>
      <c r="IE15" s="18"/>
      <c r="IF15" s="2"/>
      <c r="IG15" s="2"/>
      <c r="IH15" s="42"/>
      <c r="II15" s="43"/>
      <c r="IJ15" s="43"/>
      <c r="IK15" s="43"/>
      <c r="IL15" s="43"/>
      <c r="IM15" s="18"/>
      <c r="IN15" s="2"/>
      <c r="IO15" s="2"/>
      <c r="IP15" s="42"/>
      <c r="IQ15" s="43"/>
      <c r="IR15" s="43"/>
      <c r="IS15" s="43"/>
      <c r="IT15" s="43"/>
    </row>
    <row r="16" spans="1:9" ht="16.5" customHeight="1">
      <c r="A16" s="67"/>
      <c r="B16" s="67"/>
      <c r="C16" s="69"/>
      <c r="D16" s="69"/>
      <c r="E16" s="99"/>
      <c r="F16" s="99"/>
      <c r="G16" s="99"/>
      <c r="H16" s="69"/>
      <c r="I16" s="56"/>
    </row>
    <row r="17" spans="1:9" ht="16.5" customHeight="1">
      <c r="A17" s="15" t="s">
        <v>39</v>
      </c>
      <c r="B17" s="14"/>
      <c r="C17" s="122">
        <v>2015</v>
      </c>
      <c r="D17" s="101">
        <v>2016</v>
      </c>
      <c r="E17" s="134">
        <v>2017</v>
      </c>
      <c r="F17" s="134">
        <v>2018</v>
      </c>
      <c r="G17" s="134">
        <v>2019</v>
      </c>
      <c r="H17" s="76" t="s">
        <v>6</v>
      </c>
      <c r="I17" s="60"/>
    </row>
    <row r="18" spans="1:9" ht="16.5" customHeight="1">
      <c r="A18" s="14"/>
      <c r="B18" s="67" t="s">
        <v>17</v>
      </c>
      <c r="C18" s="86">
        <f>C12+C8</f>
        <v>230000</v>
      </c>
      <c r="D18" s="86">
        <f>D12+D8</f>
        <v>220000</v>
      </c>
      <c r="E18" s="86">
        <f>E12+E8</f>
        <v>250000</v>
      </c>
      <c r="F18" s="86">
        <f>F12+F8</f>
        <v>250000</v>
      </c>
      <c r="G18" s="86">
        <f>G12+G8</f>
        <v>250000</v>
      </c>
      <c r="H18" s="86">
        <f>SUM(C18:G18)</f>
        <v>1200000</v>
      </c>
      <c r="I18" s="60"/>
    </row>
    <row r="19" spans="1:9" ht="16.5" customHeight="1">
      <c r="A19" s="14"/>
      <c r="B19" s="82" t="s">
        <v>5</v>
      </c>
      <c r="C19" s="89"/>
      <c r="D19" s="89"/>
      <c r="E19" s="135"/>
      <c r="F19" s="135"/>
      <c r="G19" s="135"/>
      <c r="H19" s="86"/>
      <c r="I19" s="60"/>
    </row>
    <row r="20" spans="1:9" ht="16.5" customHeight="1">
      <c r="A20" s="67"/>
      <c r="B20" s="67" t="s">
        <v>102</v>
      </c>
      <c r="C20" s="69">
        <f>SUM(C10)</f>
        <v>155000</v>
      </c>
      <c r="D20" s="69">
        <f>SUM(D10)</f>
        <v>0</v>
      </c>
      <c r="E20" s="69">
        <f>SUM(E10)</f>
        <v>0</v>
      </c>
      <c r="F20" s="69">
        <f>SUM(F10)</f>
        <v>0</v>
      </c>
      <c r="G20" s="69">
        <f>SUM(G10)</f>
        <v>0</v>
      </c>
      <c r="H20" s="86">
        <f>SUM(C20:F20)</f>
        <v>155000</v>
      </c>
      <c r="I20" s="60"/>
    </row>
    <row r="21" spans="1:9" ht="16.5" customHeight="1">
      <c r="A21" s="14"/>
      <c r="B21" s="67" t="s">
        <v>18</v>
      </c>
      <c r="C21" s="69">
        <f>SUM(C11+C14)</f>
        <v>295000</v>
      </c>
      <c r="D21" s="69">
        <f>SUM(D11+D14)</f>
        <v>0</v>
      </c>
      <c r="E21" s="69">
        <f>SUM(E11+E14)</f>
        <v>500000</v>
      </c>
      <c r="F21" s="69">
        <f>SUM(F11+F14)</f>
        <v>0</v>
      </c>
      <c r="G21" s="69">
        <f>SUM(G11+G14)</f>
        <v>500000</v>
      </c>
      <c r="H21" s="86">
        <f>SUM(C21:G21)</f>
        <v>1295000</v>
      </c>
      <c r="I21" s="60"/>
    </row>
    <row r="22" spans="1:9" ht="16.5" customHeight="1">
      <c r="A22" s="14"/>
      <c r="B22" s="67"/>
      <c r="C22" s="119"/>
      <c r="D22" s="119"/>
      <c r="E22" s="136"/>
      <c r="F22" s="136"/>
      <c r="G22" s="136"/>
      <c r="H22" s="120"/>
      <c r="I22" s="60"/>
    </row>
    <row r="23" spans="1:9" ht="15">
      <c r="A23" s="14"/>
      <c r="B23" s="178" t="s">
        <v>15</v>
      </c>
      <c r="C23" s="69">
        <f>SUM(C20:C21)</f>
        <v>450000</v>
      </c>
      <c r="D23" s="69">
        <f>SUM(D20:D21)</f>
        <v>0</v>
      </c>
      <c r="E23" s="99">
        <f>SUM(E20:E21)</f>
        <v>500000</v>
      </c>
      <c r="F23" s="99">
        <f>SUM(F20:F21)</f>
        <v>0</v>
      </c>
      <c r="G23" s="99">
        <f>SUM(G20:G21)</f>
        <v>500000</v>
      </c>
      <c r="H23" s="86">
        <f>SUM(C23:G23)</f>
        <v>1450000</v>
      </c>
      <c r="I23" s="60"/>
    </row>
    <row r="24" spans="1:9" ht="15.75">
      <c r="A24" s="14"/>
      <c r="B24" s="67"/>
      <c r="C24" s="69"/>
      <c r="D24" s="69"/>
      <c r="E24" s="165"/>
      <c r="F24" s="165"/>
      <c r="G24" s="165"/>
      <c r="H24" s="86"/>
      <c r="I24" s="60"/>
    </row>
    <row r="25" spans="1:9" ht="15.75">
      <c r="A25" s="14"/>
      <c r="B25" s="15"/>
      <c r="C25" s="65"/>
      <c r="D25" s="65"/>
      <c r="E25" s="87"/>
      <c r="F25" s="87"/>
      <c r="G25" s="87"/>
      <c r="H25" s="86"/>
      <c r="I25" s="60"/>
    </row>
    <row r="33" spans="1:7" ht="14.25">
      <c r="A33" s="2"/>
      <c r="B33" s="2"/>
      <c r="C33" s="4"/>
      <c r="D33" s="4"/>
      <c r="E33" s="137"/>
      <c r="F33" s="137"/>
      <c r="G33" s="137"/>
    </row>
  </sheetData>
  <sheetProtection/>
  <mergeCells count="4">
    <mergeCell ref="A1:I1"/>
    <mergeCell ref="A2:I2"/>
    <mergeCell ref="A3:I3"/>
    <mergeCell ref="A4:I4"/>
  </mergeCells>
  <printOptions/>
  <pageMargins left="1.25" right="0.5" top="0.5" bottom="0.75" header="0" footer="0.5"/>
  <pageSetup fitToHeight="1" fitToWidth="1" horizontalDpi="600" verticalDpi="600" orientation="landscape" scale="81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8"/>
  <sheetViews>
    <sheetView view="pageBreakPreview" zoomScale="75" zoomScaleNormal="75" zoomScaleSheetLayoutView="75" zoomScalePageLayoutView="0" workbookViewId="0" topLeftCell="A16">
      <selection activeCell="C42" sqref="C42"/>
    </sheetView>
  </sheetViews>
  <sheetFormatPr defaultColWidth="9.140625" defaultRowHeight="12.75"/>
  <cols>
    <col min="1" max="1" width="42.28125" style="108" customWidth="1"/>
    <col min="2" max="2" width="28.00390625" style="108" bestFit="1" customWidth="1"/>
    <col min="3" max="3" width="13.28125" style="108" bestFit="1" customWidth="1"/>
    <col min="4" max="4" width="11.57421875" style="108" customWidth="1"/>
    <col min="5" max="7" width="13.140625" style="130" customWidth="1"/>
    <col min="8" max="8" width="14.00390625" style="108" customWidth="1"/>
    <col min="9" max="9" width="14.7109375" style="108" customWidth="1"/>
    <col min="10" max="16384" width="9.140625" style="108" customWidth="1"/>
  </cols>
  <sheetData>
    <row r="1" spans="1:9" ht="18">
      <c r="A1" s="182" t="s">
        <v>127</v>
      </c>
      <c r="B1" s="182"/>
      <c r="C1" s="182"/>
      <c r="D1" s="182"/>
      <c r="E1" s="182"/>
      <c r="F1" s="182"/>
      <c r="G1" s="182"/>
      <c r="H1" s="182"/>
      <c r="I1" s="182"/>
    </row>
    <row r="2" spans="1:9" ht="18">
      <c r="A2" s="182" t="s">
        <v>1</v>
      </c>
      <c r="B2" s="182"/>
      <c r="C2" s="182"/>
      <c r="D2" s="182"/>
      <c r="E2" s="182"/>
      <c r="F2" s="182"/>
      <c r="G2" s="182"/>
      <c r="H2" s="182"/>
      <c r="I2" s="182"/>
    </row>
    <row r="3" spans="1:9" ht="18">
      <c r="A3" s="182" t="s">
        <v>2</v>
      </c>
      <c r="B3" s="182"/>
      <c r="C3" s="182"/>
      <c r="D3" s="182"/>
      <c r="E3" s="182"/>
      <c r="F3" s="182"/>
      <c r="G3" s="182"/>
      <c r="H3" s="182"/>
      <c r="I3" s="182"/>
    </row>
    <row r="4" spans="1:9" ht="18">
      <c r="A4" s="182" t="s">
        <v>11</v>
      </c>
      <c r="B4" s="182"/>
      <c r="C4" s="182"/>
      <c r="D4" s="182"/>
      <c r="E4" s="182"/>
      <c r="F4" s="182"/>
      <c r="G4" s="182"/>
      <c r="H4" s="182"/>
      <c r="I4" s="182"/>
    </row>
    <row r="5" spans="1:9" s="46" customFormat="1" ht="15">
      <c r="A5" s="81"/>
      <c r="B5" s="81"/>
      <c r="C5" s="63"/>
      <c r="D5" s="63"/>
      <c r="E5" s="124"/>
      <c r="F5" s="124"/>
      <c r="G5" s="124"/>
      <c r="H5" s="63"/>
      <c r="I5" s="81"/>
    </row>
    <row r="6" spans="1:9" s="46" customFormat="1" ht="15.75">
      <c r="A6" s="19" t="s">
        <v>3</v>
      </c>
      <c r="B6" s="15"/>
      <c r="C6" s="63"/>
      <c r="D6" s="63"/>
      <c r="E6" s="124"/>
      <c r="F6" s="124"/>
      <c r="G6" s="124"/>
      <c r="H6" s="63"/>
      <c r="I6" s="14"/>
    </row>
    <row r="7" spans="1:10" s="46" customFormat="1" ht="15.75">
      <c r="A7" s="21" t="s">
        <v>4</v>
      </c>
      <c r="B7" s="15"/>
      <c r="C7" s="61">
        <v>2015</v>
      </c>
      <c r="D7" s="61">
        <v>2016</v>
      </c>
      <c r="E7" s="125">
        <v>2017</v>
      </c>
      <c r="F7" s="125">
        <v>2018</v>
      </c>
      <c r="G7" s="125">
        <v>2019</v>
      </c>
      <c r="H7" s="61" t="s">
        <v>6</v>
      </c>
      <c r="I7" s="164"/>
      <c r="J7" s="9"/>
    </row>
    <row r="8" spans="1:9" s="46" customFormat="1" ht="15">
      <c r="A8" s="14" t="s">
        <v>134</v>
      </c>
      <c r="B8" s="14" t="s">
        <v>22</v>
      </c>
      <c r="C8" s="87">
        <v>0</v>
      </c>
      <c r="D8" s="65">
        <v>0</v>
      </c>
      <c r="E8" s="87">
        <v>237000</v>
      </c>
      <c r="F8" s="87">
        <v>237000</v>
      </c>
      <c r="G8" s="87">
        <v>236000</v>
      </c>
      <c r="H8" s="65">
        <f>SUM(C8:G8)</f>
        <v>710000</v>
      </c>
      <c r="I8" s="164"/>
    </row>
    <row r="9" spans="1:9" s="46" customFormat="1" ht="15">
      <c r="A9" s="14" t="s">
        <v>46</v>
      </c>
      <c r="B9" s="3" t="s">
        <v>5</v>
      </c>
      <c r="C9" s="87"/>
      <c r="D9" s="65"/>
      <c r="E9" s="87"/>
      <c r="F9" s="87"/>
      <c r="G9" s="87"/>
      <c r="H9" s="65"/>
      <c r="I9" s="164"/>
    </row>
    <row r="10" spans="1:9" s="46" customFormat="1" ht="15">
      <c r="A10" s="70"/>
      <c r="B10" s="70" t="s">
        <v>24</v>
      </c>
      <c r="C10" s="100">
        <v>0</v>
      </c>
      <c r="D10" s="72">
        <v>0</v>
      </c>
      <c r="E10" s="100">
        <v>237000</v>
      </c>
      <c r="F10" s="100">
        <v>237000</v>
      </c>
      <c r="G10" s="100">
        <v>236000</v>
      </c>
      <c r="H10" s="72">
        <f>SUM(C10:G10)</f>
        <v>710000</v>
      </c>
      <c r="I10" s="164"/>
    </row>
    <row r="11" spans="1:9" s="46" customFormat="1" ht="15.75">
      <c r="A11" s="14" t="s">
        <v>135</v>
      </c>
      <c r="B11" s="14" t="s">
        <v>22</v>
      </c>
      <c r="C11" s="87">
        <v>0</v>
      </c>
      <c r="D11" s="87">
        <v>0</v>
      </c>
      <c r="E11" s="87">
        <v>0</v>
      </c>
      <c r="F11" s="87">
        <v>180000</v>
      </c>
      <c r="G11" s="87">
        <v>142000</v>
      </c>
      <c r="H11" s="119">
        <f>SUM(C11:G11)</f>
        <v>322000</v>
      </c>
      <c r="I11" s="164"/>
    </row>
    <row r="12" spans="1:9" s="115" customFormat="1" ht="15">
      <c r="A12" s="14" t="s">
        <v>68</v>
      </c>
      <c r="B12" s="3" t="s">
        <v>5</v>
      </c>
      <c r="C12" s="123"/>
      <c r="D12" s="123"/>
      <c r="E12" s="123"/>
      <c r="F12" s="87"/>
      <c r="G12" s="87"/>
      <c r="H12" s="65"/>
      <c r="I12" s="164"/>
    </row>
    <row r="13" spans="1:9" s="115" customFormat="1" ht="15">
      <c r="A13" s="70"/>
      <c r="B13" s="70" t="s">
        <v>32</v>
      </c>
      <c r="C13" s="100">
        <v>0</v>
      </c>
      <c r="D13" s="100">
        <v>0</v>
      </c>
      <c r="E13" s="100">
        <v>0</v>
      </c>
      <c r="F13" s="100">
        <v>180000</v>
      </c>
      <c r="G13" s="100">
        <v>142000</v>
      </c>
      <c r="H13" s="72">
        <f>SUM(C13:G13)</f>
        <v>322000</v>
      </c>
      <c r="I13" s="166"/>
    </row>
    <row r="14" spans="1:9" s="115" customFormat="1" ht="15">
      <c r="A14" s="63" t="s">
        <v>136</v>
      </c>
      <c r="B14" s="14" t="s">
        <v>22</v>
      </c>
      <c r="C14" s="87">
        <v>0</v>
      </c>
      <c r="D14" s="87">
        <v>0</v>
      </c>
      <c r="E14" s="87">
        <v>219000</v>
      </c>
      <c r="F14" s="87">
        <v>0</v>
      </c>
      <c r="G14" s="87">
        <v>0</v>
      </c>
      <c r="H14" s="65">
        <f>SUM(D14:G14)</f>
        <v>219000</v>
      </c>
      <c r="I14" s="166"/>
    </row>
    <row r="15" spans="1:9" s="115" customFormat="1" ht="15">
      <c r="A15" s="63" t="s">
        <v>43</v>
      </c>
      <c r="B15" s="3" t="s">
        <v>5</v>
      </c>
      <c r="C15" s="123"/>
      <c r="D15" s="123"/>
      <c r="E15" s="87"/>
      <c r="F15" s="123"/>
      <c r="G15" s="123"/>
      <c r="H15" s="65"/>
      <c r="I15" s="166"/>
    </row>
    <row r="16" spans="1:9" s="46" customFormat="1" ht="15">
      <c r="A16" s="71"/>
      <c r="B16" s="70" t="s">
        <v>32</v>
      </c>
      <c r="C16" s="100">
        <v>0</v>
      </c>
      <c r="D16" s="100">
        <v>0</v>
      </c>
      <c r="E16" s="100">
        <v>219000</v>
      </c>
      <c r="F16" s="100">
        <v>0</v>
      </c>
      <c r="G16" s="100">
        <v>0</v>
      </c>
      <c r="H16" s="72">
        <f>SUM(D16:G16)</f>
        <v>219000</v>
      </c>
      <c r="I16" s="166"/>
    </row>
    <row r="17" spans="1:9" s="46" customFormat="1" ht="15">
      <c r="A17" s="14" t="s">
        <v>137</v>
      </c>
      <c r="B17" s="14" t="s">
        <v>22</v>
      </c>
      <c r="C17" s="65">
        <v>10000</v>
      </c>
      <c r="D17" s="65">
        <v>10000</v>
      </c>
      <c r="E17" s="65">
        <v>10000</v>
      </c>
      <c r="F17" s="65">
        <v>10000</v>
      </c>
      <c r="G17" s="65">
        <v>10000</v>
      </c>
      <c r="H17" s="65">
        <f>SUM(C17:G17)</f>
        <v>50000</v>
      </c>
      <c r="I17" s="164"/>
    </row>
    <row r="18" spans="1:9" s="115" customFormat="1" ht="15">
      <c r="A18" s="14" t="s">
        <v>27</v>
      </c>
      <c r="B18" s="3" t="s">
        <v>5</v>
      </c>
      <c r="C18" s="65"/>
      <c r="D18" s="65"/>
      <c r="E18" s="87"/>
      <c r="F18" s="87"/>
      <c r="G18" s="87"/>
      <c r="H18" s="65"/>
      <c r="I18" s="164"/>
    </row>
    <row r="19" spans="1:9" s="46" customFormat="1" ht="15">
      <c r="A19" s="70" t="s">
        <v>25</v>
      </c>
      <c r="B19" s="70" t="s">
        <v>24</v>
      </c>
      <c r="C19" s="72">
        <v>10000</v>
      </c>
      <c r="D19" s="72">
        <v>10000</v>
      </c>
      <c r="E19" s="100">
        <v>10000</v>
      </c>
      <c r="F19" s="100">
        <v>10000</v>
      </c>
      <c r="G19" s="100">
        <v>10000</v>
      </c>
      <c r="H19" s="72">
        <f>SUM(C19:G19)</f>
        <v>50000</v>
      </c>
      <c r="I19" s="166"/>
    </row>
    <row r="20" spans="1:9" s="46" customFormat="1" ht="15">
      <c r="A20" s="67" t="s">
        <v>138</v>
      </c>
      <c r="B20" s="79" t="s">
        <v>17</v>
      </c>
      <c r="C20" s="87">
        <v>0</v>
      </c>
      <c r="D20" s="87">
        <v>0</v>
      </c>
      <c r="E20" s="99">
        <v>145000</v>
      </c>
      <c r="F20" s="87">
        <v>0</v>
      </c>
      <c r="G20" s="87">
        <v>0</v>
      </c>
      <c r="H20" s="65">
        <f>SUM(C20:G20)</f>
        <v>145000</v>
      </c>
      <c r="I20" s="164"/>
    </row>
    <row r="21" spans="1:9" s="115" customFormat="1" ht="15">
      <c r="A21" s="67" t="s">
        <v>52</v>
      </c>
      <c r="B21" s="82" t="s">
        <v>5</v>
      </c>
      <c r="C21" s="123"/>
      <c r="D21" s="123"/>
      <c r="E21" s="99"/>
      <c r="F21" s="123"/>
      <c r="G21" s="123"/>
      <c r="H21" s="65"/>
      <c r="I21" s="164"/>
    </row>
    <row r="22" spans="1:9" s="46" customFormat="1" ht="15">
      <c r="A22" s="71"/>
      <c r="B22" s="77" t="s">
        <v>18</v>
      </c>
      <c r="C22" s="100">
        <v>0</v>
      </c>
      <c r="D22" s="100">
        <v>0</v>
      </c>
      <c r="E22" s="100">
        <v>145000</v>
      </c>
      <c r="F22" s="100">
        <v>0</v>
      </c>
      <c r="G22" s="100">
        <v>0</v>
      </c>
      <c r="H22" s="72">
        <f>SUM(C22:G22)</f>
        <v>145000</v>
      </c>
      <c r="I22" s="164"/>
    </row>
    <row r="23" spans="1:9" s="46" customFormat="1" ht="15">
      <c r="A23" s="83" t="s">
        <v>139</v>
      </c>
      <c r="B23" s="73" t="s">
        <v>22</v>
      </c>
      <c r="C23" s="173">
        <v>200000</v>
      </c>
      <c r="D23" s="65">
        <v>195000</v>
      </c>
      <c r="E23" s="87">
        <v>0</v>
      </c>
      <c r="F23" s="87">
        <v>0</v>
      </c>
      <c r="G23" s="87">
        <v>0</v>
      </c>
      <c r="H23" s="65">
        <f>SUM(C23:G23)</f>
        <v>395000</v>
      </c>
      <c r="I23" s="164"/>
    </row>
    <row r="24" spans="1:9" s="46" customFormat="1" ht="15">
      <c r="A24" s="63" t="s">
        <v>53</v>
      </c>
      <c r="B24" s="3" t="s">
        <v>5</v>
      </c>
      <c r="C24" s="162"/>
      <c r="D24" s="123"/>
      <c r="E24" s="87"/>
      <c r="F24" s="87"/>
      <c r="G24" s="87"/>
      <c r="H24" s="65"/>
      <c r="I24" s="164"/>
    </row>
    <row r="25" spans="1:9" s="46" customFormat="1" ht="15">
      <c r="A25" s="71"/>
      <c r="B25" s="70" t="s">
        <v>24</v>
      </c>
      <c r="C25" s="174">
        <v>200000</v>
      </c>
      <c r="D25" s="72">
        <v>195000</v>
      </c>
      <c r="E25" s="100">
        <v>0</v>
      </c>
      <c r="F25" s="100">
        <v>0</v>
      </c>
      <c r="G25" s="100">
        <v>0</v>
      </c>
      <c r="H25" s="72">
        <f>SUM(C25:G25)</f>
        <v>395000</v>
      </c>
      <c r="I25" s="164"/>
    </row>
    <row r="26" spans="1:9" s="46" customFormat="1" ht="15">
      <c r="A26" s="68" t="s">
        <v>140</v>
      </c>
      <c r="B26" s="73" t="s">
        <v>22</v>
      </c>
      <c r="C26" s="87">
        <v>0</v>
      </c>
      <c r="D26" s="87">
        <v>0</v>
      </c>
      <c r="E26" s="87">
        <v>140000</v>
      </c>
      <c r="F26" s="87">
        <v>0</v>
      </c>
      <c r="G26" s="87">
        <v>0</v>
      </c>
      <c r="H26" s="65">
        <f>SUM(C26:G26)</f>
        <v>140000</v>
      </c>
      <c r="I26" s="164"/>
    </row>
    <row r="27" spans="1:9" s="46" customFormat="1" ht="15">
      <c r="A27" s="63" t="s">
        <v>60</v>
      </c>
      <c r="B27" s="82" t="s">
        <v>5</v>
      </c>
      <c r="C27" s="123"/>
      <c r="D27" s="123"/>
      <c r="E27" s="87"/>
      <c r="F27" s="123"/>
      <c r="G27" s="123"/>
      <c r="H27" s="65"/>
      <c r="I27" s="164"/>
    </row>
    <row r="28" spans="1:9" s="46" customFormat="1" ht="15" customHeight="1">
      <c r="A28" s="71" t="s">
        <v>61</v>
      </c>
      <c r="B28" s="70" t="s">
        <v>18</v>
      </c>
      <c r="C28" s="100">
        <v>0</v>
      </c>
      <c r="D28" s="100">
        <v>0</v>
      </c>
      <c r="E28" s="100">
        <v>140000</v>
      </c>
      <c r="F28" s="100">
        <v>0</v>
      </c>
      <c r="G28" s="100">
        <v>0</v>
      </c>
      <c r="H28" s="72">
        <f>SUM(C28:G28)</f>
        <v>140000</v>
      </c>
      <c r="I28" s="164"/>
    </row>
    <row r="29" spans="1:9" s="46" customFormat="1" ht="15">
      <c r="A29" s="14" t="s">
        <v>141</v>
      </c>
      <c r="B29" s="67" t="s">
        <v>22</v>
      </c>
      <c r="C29" s="87">
        <v>0</v>
      </c>
      <c r="D29" s="87">
        <v>0</v>
      </c>
      <c r="E29" s="87">
        <v>50000</v>
      </c>
      <c r="F29" s="87">
        <v>0</v>
      </c>
      <c r="G29" s="87">
        <v>0</v>
      </c>
      <c r="H29" s="65">
        <f>SUM(C29:G29)</f>
        <v>50000</v>
      </c>
      <c r="I29" s="164"/>
    </row>
    <row r="30" spans="1:9" s="46" customFormat="1" ht="16.5" customHeight="1">
      <c r="A30" s="14" t="s">
        <v>55</v>
      </c>
      <c r="B30" s="3" t="s">
        <v>5</v>
      </c>
      <c r="C30" s="123"/>
      <c r="D30" s="123"/>
      <c r="E30" s="87"/>
      <c r="F30" s="123"/>
      <c r="G30" s="123"/>
      <c r="H30" s="65"/>
      <c r="I30" s="164"/>
    </row>
    <row r="31" spans="1:9" s="46" customFormat="1" ht="16.5" customHeight="1">
      <c r="A31" s="70"/>
      <c r="B31" s="70" t="s">
        <v>80</v>
      </c>
      <c r="C31" s="100">
        <v>0</v>
      </c>
      <c r="D31" s="100">
        <v>0</v>
      </c>
      <c r="E31" s="100">
        <v>50000</v>
      </c>
      <c r="F31" s="100">
        <v>0</v>
      </c>
      <c r="G31" s="100">
        <v>0</v>
      </c>
      <c r="H31" s="72">
        <f>SUM(C31:G31)</f>
        <v>50000</v>
      </c>
      <c r="I31" s="164"/>
    </row>
    <row r="32" spans="1:9" s="46" customFormat="1" ht="16.5" customHeight="1">
      <c r="A32" s="93" t="s">
        <v>142</v>
      </c>
      <c r="B32" s="79" t="s">
        <v>22</v>
      </c>
      <c r="C32" s="65">
        <v>0</v>
      </c>
      <c r="D32" s="65">
        <v>50000</v>
      </c>
      <c r="E32" s="87">
        <v>0</v>
      </c>
      <c r="F32" s="87">
        <v>0</v>
      </c>
      <c r="G32" s="87">
        <v>0</v>
      </c>
      <c r="H32" s="65">
        <f>SUM(C32:G32)</f>
        <v>50000</v>
      </c>
      <c r="I32" s="164"/>
    </row>
    <row r="33" spans="1:9" s="115" customFormat="1" ht="16.5" customHeight="1">
      <c r="A33" s="93" t="s">
        <v>75</v>
      </c>
      <c r="B33" s="98" t="s">
        <v>5</v>
      </c>
      <c r="C33" s="65"/>
      <c r="D33" s="65"/>
      <c r="E33" s="123"/>
      <c r="F33" s="123"/>
      <c r="G33" s="87"/>
      <c r="H33" s="65"/>
      <c r="I33" s="164"/>
    </row>
    <row r="34" spans="1:9" s="115" customFormat="1" ht="16.5" customHeight="1">
      <c r="A34" s="77" t="s">
        <v>87</v>
      </c>
      <c r="B34" s="77" t="s">
        <v>80</v>
      </c>
      <c r="C34" s="72">
        <v>0</v>
      </c>
      <c r="D34" s="72">
        <v>50000</v>
      </c>
      <c r="E34" s="100">
        <v>0</v>
      </c>
      <c r="F34" s="100">
        <v>0</v>
      </c>
      <c r="G34" s="100">
        <v>0</v>
      </c>
      <c r="H34" s="72">
        <f>SUM(C34:G34)</f>
        <v>50000</v>
      </c>
      <c r="I34" s="166"/>
    </row>
    <row r="35" spans="1:9" s="115" customFormat="1" ht="16.5" customHeight="1">
      <c r="A35" s="79" t="s">
        <v>143</v>
      </c>
      <c r="B35" s="79" t="s">
        <v>22</v>
      </c>
      <c r="C35" s="69">
        <v>300000</v>
      </c>
      <c r="D35" s="69">
        <v>173000</v>
      </c>
      <c r="E35" s="69">
        <v>184000</v>
      </c>
      <c r="F35" s="99">
        <v>165000</v>
      </c>
      <c r="G35" s="99">
        <v>0</v>
      </c>
      <c r="H35" s="119">
        <f>SUM(C35:G35)</f>
        <v>822000</v>
      </c>
      <c r="I35" s="166"/>
    </row>
    <row r="36" spans="1:9" s="115" customFormat="1" ht="16.5" customHeight="1">
      <c r="A36" s="79" t="s">
        <v>103</v>
      </c>
      <c r="B36" s="98" t="s">
        <v>5</v>
      </c>
      <c r="C36" s="69"/>
      <c r="D36" s="69"/>
      <c r="E36" s="69"/>
      <c r="F36" s="99"/>
      <c r="G36" s="99"/>
      <c r="H36" s="69"/>
      <c r="I36" s="166"/>
    </row>
    <row r="37" spans="1:9" s="9" customFormat="1" ht="15">
      <c r="A37" s="77"/>
      <c r="B37" s="77" t="s">
        <v>80</v>
      </c>
      <c r="C37" s="72">
        <v>300000</v>
      </c>
      <c r="D37" s="72">
        <v>173000</v>
      </c>
      <c r="E37" s="72">
        <v>184000</v>
      </c>
      <c r="F37" s="100">
        <v>165000</v>
      </c>
      <c r="G37" s="100">
        <v>0</v>
      </c>
      <c r="H37" s="72">
        <f>SUM(C37:G37)</f>
        <v>822000</v>
      </c>
      <c r="I37" s="166"/>
    </row>
    <row r="38" spans="1:9" s="9" customFormat="1" ht="15">
      <c r="A38" s="79" t="s">
        <v>144</v>
      </c>
      <c r="B38" s="79" t="s">
        <v>22</v>
      </c>
      <c r="C38" s="69">
        <v>80000</v>
      </c>
      <c r="D38" s="69"/>
      <c r="E38" s="99"/>
      <c r="F38" s="139"/>
      <c r="G38" s="139">
        <v>0</v>
      </c>
      <c r="H38" s="69">
        <f>SUM(C38:F38)</f>
        <v>80000</v>
      </c>
      <c r="I38" s="166"/>
    </row>
    <row r="39" spans="1:9" s="9" customFormat="1" ht="15">
      <c r="A39" s="79"/>
      <c r="B39" s="98" t="s">
        <v>5</v>
      </c>
      <c r="C39" s="69"/>
      <c r="D39" s="69"/>
      <c r="E39" s="99"/>
      <c r="F39" s="99"/>
      <c r="G39" s="99"/>
      <c r="H39" s="69"/>
      <c r="I39" s="166"/>
    </row>
    <row r="40" spans="1:9" s="9" customFormat="1" ht="15">
      <c r="A40" s="77"/>
      <c r="B40" s="77" t="s">
        <v>80</v>
      </c>
      <c r="C40" s="72">
        <v>80000</v>
      </c>
      <c r="D40" s="72"/>
      <c r="E40" s="100"/>
      <c r="F40" s="100">
        <v>0</v>
      </c>
      <c r="G40" s="100">
        <v>0</v>
      </c>
      <c r="H40" s="72">
        <f>SUM(C40:F40)</f>
        <v>80000</v>
      </c>
      <c r="I40" s="166"/>
    </row>
    <row r="41" spans="1:9" s="9" customFormat="1" ht="15">
      <c r="A41" s="79" t="s">
        <v>145</v>
      </c>
      <c r="B41" s="79" t="s">
        <v>22</v>
      </c>
      <c r="C41" s="69">
        <v>75000</v>
      </c>
      <c r="D41" s="69"/>
      <c r="E41" s="99"/>
      <c r="F41" s="139"/>
      <c r="G41" s="139">
        <v>0</v>
      </c>
      <c r="H41" s="69">
        <f>SUM(C41:F41)</f>
        <v>75000</v>
      </c>
      <c r="I41" s="166"/>
    </row>
    <row r="42" spans="1:9" s="9" customFormat="1" ht="15">
      <c r="A42" s="79"/>
      <c r="B42" s="98" t="s">
        <v>5</v>
      </c>
      <c r="C42" s="69"/>
      <c r="D42" s="69"/>
      <c r="E42" s="99"/>
      <c r="F42" s="99"/>
      <c r="G42" s="99"/>
      <c r="H42" s="69"/>
      <c r="I42" s="166"/>
    </row>
    <row r="43" spans="1:9" s="9" customFormat="1" ht="15">
      <c r="A43" s="77"/>
      <c r="B43" s="77" t="s">
        <v>45</v>
      </c>
      <c r="C43" s="72">
        <v>75000</v>
      </c>
      <c r="D43" s="72"/>
      <c r="E43" s="100"/>
      <c r="F43" s="100">
        <v>0</v>
      </c>
      <c r="G43" s="100">
        <v>0</v>
      </c>
      <c r="H43" s="72">
        <f>SUM(C43:G43)</f>
        <v>75000</v>
      </c>
      <c r="I43" s="166"/>
    </row>
    <row r="44" spans="1:9" s="46" customFormat="1" ht="15.75">
      <c r="A44" s="167"/>
      <c r="B44" s="167"/>
      <c r="C44" s="163"/>
      <c r="D44" s="163"/>
      <c r="E44" s="165"/>
      <c r="F44" s="165"/>
      <c r="G44" s="165"/>
      <c r="H44" s="163"/>
      <c r="I44" s="9"/>
    </row>
    <row r="45" spans="1:9" s="46" customFormat="1" ht="15.75">
      <c r="A45" s="15" t="s">
        <v>30</v>
      </c>
      <c r="B45" s="15"/>
      <c r="C45" s="122">
        <v>2015</v>
      </c>
      <c r="D45" s="122">
        <v>2016</v>
      </c>
      <c r="E45" s="126">
        <v>2017</v>
      </c>
      <c r="F45" s="126">
        <v>2018</v>
      </c>
      <c r="G45" s="126">
        <v>2019</v>
      </c>
      <c r="H45" s="76" t="s">
        <v>6</v>
      </c>
      <c r="I45" s="164"/>
    </row>
    <row r="46" spans="1:9" s="46" customFormat="1" ht="15">
      <c r="A46" s="14"/>
      <c r="B46" s="14" t="s">
        <v>17</v>
      </c>
      <c r="C46" s="65">
        <v>716000</v>
      </c>
      <c r="D46" s="65">
        <f>SUM(D8,D11,D14,D17,D20,D23:D24,D26,D29,D32,D35,D38,D41)</f>
        <v>428000</v>
      </c>
      <c r="E46" s="65">
        <f>SUM(E8,E11,E14,E17,E20,E23,E26,E29,E32,E35,E38,E41)</f>
        <v>985000</v>
      </c>
      <c r="F46" s="65">
        <f>SUM(F8,F11,F14,F18,F20,F23,F26,F29,F32,F35,F38,F41,F17)</f>
        <v>592000</v>
      </c>
      <c r="G46" s="65">
        <f>G8+G11+G14+G17+G20+G23+G26+G29+G32+G35+G38+G41</f>
        <v>388000</v>
      </c>
      <c r="H46" s="65">
        <f>H8+H11+H14+H17+H20+H23+H26+H29+H32+H35+H38+H41</f>
        <v>3058000</v>
      </c>
      <c r="I46" s="164"/>
    </row>
    <row r="47" spans="1:9" s="46" customFormat="1" ht="15">
      <c r="A47" s="14"/>
      <c r="B47" s="3" t="s">
        <v>5</v>
      </c>
      <c r="C47" s="65"/>
      <c r="D47" s="65"/>
      <c r="E47" s="87"/>
      <c r="F47" s="87"/>
      <c r="G47" s="87"/>
      <c r="H47" s="65"/>
      <c r="I47" s="164"/>
    </row>
    <row r="48" spans="1:9" ht="15">
      <c r="A48" s="14"/>
      <c r="B48" s="14" t="s">
        <v>7</v>
      </c>
      <c r="C48" s="65">
        <f>SUM(C43,C28,C22)</f>
        <v>75000</v>
      </c>
      <c r="D48" s="65">
        <f>SUM(D28,D43)</f>
        <v>0</v>
      </c>
      <c r="E48" s="65">
        <f>E28+E22</f>
        <v>285000</v>
      </c>
      <c r="F48" s="65">
        <f>F28+F22</f>
        <v>0</v>
      </c>
      <c r="G48" s="65">
        <f>G28+G22</f>
        <v>0</v>
      </c>
      <c r="H48" s="65">
        <f>SUM(C48:G48)</f>
        <v>360000</v>
      </c>
      <c r="I48" s="164"/>
    </row>
    <row r="49" spans="1:9" ht="15">
      <c r="A49" s="14"/>
      <c r="B49" s="14" t="s">
        <v>23</v>
      </c>
      <c r="C49" s="87">
        <f>SUM(C10,C19,C25)</f>
        <v>210000</v>
      </c>
      <c r="D49" s="87">
        <f>SUM(D10,D19,D25)</f>
        <v>205000</v>
      </c>
      <c r="E49" s="87">
        <f>E10+E19</f>
        <v>247000</v>
      </c>
      <c r="F49" s="87">
        <f>F10+F19</f>
        <v>247000</v>
      </c>
      <c r="G49" s="87">
        <f>G10+G19</f>
        <v>246000</v>
      </c>
      <c r="H49" s="65">
        <f>SUM(C49:G49)</f>
        <v>1155000</v>
      </c>
      <c r="I49" s="164"/>
    </row>
    <row r="50" spans="1:9" ht="15">
      <c r="A50" s="67"/>
      <c r="B50" s="67" t="s">
        <v>33</v>
      </c>
      <c r="C50" s="69">
        <f>SUM(C13,C16,C31,C34,C37,C40)</f>
        <v>380000</v>
      </c>
      <c r="D50" s="69">
        <f>SUM(D13,D16,D31,D34,D37,D40)</f>
        <v>223000</v>
      </c>
      <c r="E50" s="69">
        <f>E13+E16+E25+E31+E34+E37+E40+E43</f>
        <v>453000</v>
      </c>
      <c r="F50" s="69">
        <f>SUM(F13,F31,F34,F37,F40)</f>
        <v>345000</v>
      </c>
      <c r="G50" s="69">
        <f>G13+G16+G25+G31+G34+G37+G40+G43</f>
        <v>142000</v>
      </c>
      <c r="H50" s="69">
        <f>SUM(C50:G50)</f>
        <v>1543000</v>
      </c>
      <c r="I50" s="164"/>
    </row>
    <row r="51" spans="1:9" ht="15">
      <c r="A51" s="14"/>
      <c r="B51" s="67"/>
      <c r="C51" s="119"/>
      <c r="D51" s="119"/>
      <c r="E51" s="139"/>
      <c r="F51" s="139"/>
      <c r="G51" s="139"/>
      <c r="H51" s="119"/>
      <c r="I51" s="164"/>
    </row>
    <row r="52" spans="1:9" ht="15">
      <c r="A52" s="14"/>
      <c r="B52" s="168" t="s">
        <v>15</v>
      </c>
      <c r="C52" s="65">
        <f>SUM(C48:C50)</f>
        <v>665000</v>
      </c>
      <c r="D52" s="65">
        <f>SUM(D48:D50)</f>
        <v>428000</v>
      </c>
      <c r="E52" s="87">
        <f>SUM(E48:E50)</f>
        <v>985000</v>
      </c>
      <c r="F52" s="87">
        <f>SUM(F48:F50)</f>
        <v>592000</v>
      </c>
      <c r="G52" s="87">
        <f>SUM(G48:G50)</f>
        <v>388000</v>
      </c>
      <c r="H52" s="65">
        <f>SUM(C52:G52)</f>
        <v>3058000</v>
      </c>
      <c r="I52" s="164"/>
    </row>
    <row r="57" ht="12.75">
      <c r="A57" s="114"/>
    </row>
    <row r="58" ht="12.75">
      <c r="A58" s="114"/>
    </row>
  </sheetData>
  <sheetProtection/>
  <mergeCells count="4">
    <mergeCell ref="A1:I1"/>
    <mergeCell ref="A2:I2"/>
    <mergeCell ref="A3:I3"/>
    <mergeCell ref="A4:I4"/>
  </mergeCells>
  <printOptions/>
  <pageMargins left="1.25" right="0.5" top="0.5" bottom="0.75" header="0" footer="0.5"/>
  <pageSetup horizontalDpi="600" verticalDpi="600" orientation="landscape" scale="74" r:id="rId1"/>
  <headerFooter alignWithMargins="0">
    <oddFooter>&amp;CPage &amp;P</oddFooter>
  </headerFooter>
  <rowBreaks count="1" manualBreakCount="1">
    <brk id="4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view="pageBreakPreview" zoomScale="75" zoomScaleNormal="75" zoomScaleSheetLayoutView="75" zoomScalePageLayoutView="0" workbookViewId="0" topLeftCell="A20">
      <selection activeCell="F11" sqref="F11"/>
    </sheetView>
  </sheetViews>
  <sheetFormatPr defaultColWidth="9.140625" defaultRowHeight="12.75"/>
  <cols>
    <col min="1" max="1" width="33.8515625" style="46" customWidth="1"/>
    <col min="2" max="2" width="28.00390625" style="46" bestFit="1" customWidth="1"/>
    <col min="3" max="3" width="13.421875" style="46" bestFit="1" customWidth="1"/>
    <col min="4" max="7" width="13.7109375" style="46" customWidth="1"/>
    <col min="8" max="8" width="13.421875" style="46" bestFit="1" customWidth="1"/>
    <col min="9" max="16384" width="9.140625" style="46" customWidth="1"/>
  </cols>
  <sheetData>
    <row r="1" spans="1:8" s="108" customFormat="1" ht="18">
      <c r="A1" s="182" t="s">
        <v>0</v>
      </c>
      <c r="B1" s="182"/>
      <c r="C1" s="182"/>
      <c r="D1" s="182"/>
      <c r="E1" s="182"/>
      <c r="F1" s="159"/>
      <c r="G1" s="159"/>
      <c r="H1" s="164"/>
    </row>
    <row r="2" spans="1:8" s="108" customFormat="1" ht="18">
      <c r="A2" s="182" t="s">
        <v>1</v>
      </c>
      <c r="B2" s="182"/>
      <c r="C2" s="182"/>
      <c r="D2" s="182"/>
      <c r="E2" s="182"/>
      <c r="F2" s="159"/>
      <c r="G2" s="159"/>
      <c r="H2" s="164"/>
    </row>
    <row r="3" spans="1:8" s="108" customFormat="1" ht="18">
      <c r="A3" s="182" t="s">
        <v>2</v>
      </c>
      <c r="B3" s="182"/>
      <c r="C3" s="182"/>
      <c r="D3" s="182"/>
      <c r="E3" s="182"/>
      <c r="F3" s="159"/>
      <c r="G3" s="159"/>
      <c r="H3" s="164"/>
    </row>
    <row r="4" spans="1:8" s="108" customFormat="1" ht="18">
      <c r="A4" s="182" t="s">
        <v>12</v>
      </c>
      <c r="B4" s="182"/>
      <c r="C4" s="182"/>
      <c r="D4" s="182"/>
      <c r="E4" s="182"/>
      <c r="F4" s="159"/>
      <c r="G4" s="159"/>
      <c r="H4" s="164"/>
    </row>
    <row r="5" spans="1:8" s="108" customFormat="1" ht="15">
      <c r="A5" s="63"/>
      <c r="B5" s="63"/>
      <c r="C5" s="63"/>
      <c r="D5" s="63"/>
      <c r="E5" s="63"/>
      <c r="F5" s="63"/>
      <c r="G5" s="63"/>
      <c r="H5" s="164"/>
    </row>
    <row r="6" spans="1:8" ht="15.75">
      <c r="A6" s="19" t="s">
        <v>3</v>
      </c>
      <c r="B6" s="15"/>
      <c r="C6" s="14"/>
      <c r="D6" s="14"/>
      <c r="E6" s="14"/>
      <c r="F6" s="14"/>
      <c r="G6" s="14"/>
      <c r="H6" s="164"/>
    </row>
    <row r="7" spans="1:8" ht="15.75" customHeight="1" hidden="1">
      <c r="A7" s="19"/>
      <c r="B7" s="15"/>
      <c r="C7" s="14"/>
      <c r="D7" s="14"/>
      <c r="E7" s="14"/>
      <c r="F7" s="14"/>
      <c r="G7" s="14"/>
      <c r="H7" s="164"/>
    </row>
    <row r="8" spans="1:8" ht="15.75">
      <c r="A8" s="21" t="s">
        <v>4</v>
      </c>
      <c r="B8" s="64"/>
      <c r="C8" s="20"/>
      <c r="D8" s="20"/>
      <c r="E8" s="20"/>
      <c r="F8" s="20"/>
      <c r="G8" s="20"/>
      <c r="H8" s="164"/>
    </row>
    <row r="9" spans="1:8" ht="15.75">
      <c r="A9" s="21"/>
      <c r="B9" s="64"/>
      <c r="C9" s="21">
        <v>2015</v>
      </c>
      <c r="D9" s="21">
        <v>2016</v>
      </c>
      <c r="E9" s="117">
        <v>2017</v>
      </c>
      <c r="F9" s="117">
        <v>2018</v>
      </c>
      <c r="G9" s="117">
        <v>2019</v>
      </c>
      <c r="H9" s="20" t="s">
        <v>6</v>
      </c>
    </row>
    <row r="10" spans="1:8" ht="15">
      <c r="A10" s="14" t="s">
        <v>42</v>
      </c>
      <c r="B10" s="14" t="s">
        <v>17</v>
      </c>
      <c r="C10" s="65">
        <v>65000</v>
      </c>
      <c r="D10" s="65">
        <v>0</v>
      </c>
      <c r="E10" s="87">
        <v>1000000</v>
      </c>
      <c r="F10" s="87">
        <v>250000</v>
      </c>
      <c r="G10" s="87">
        <v>0</v>
      </c>
      <c r="H10" s="65">
        <f>SUM(C10:G10)</f>
        <v>1315000</v>
      </c>
    </row>
    <row r="11" spans="1:8" ht="15">
      <c r="A11" s="14"/>
      <c r="B11" s="3" t="s">
        <v>5</v>
      </c>
      <c r="C11" s="123"/>
      <c r="D11" s="65"/>
      <c r="E11" s="87"/>
      <c r="F11" s="87"/>
      <c r="G11" s="87"/>
      <c r="H11" s="65"/>
    </row>
    <row r="12" spans="1:8" s="114" customFormat="1" ht="15">
      <c r="A12" s="14"/>
      <c r="B12" s="14" t="s">
        <v>18</v>
      </c>
      <c r="C12" s="65">
        <v>0</v>
      </c>
      <c r="D12" s="65">
        <v>0</v>
      </c>
      <c r="E12" s="87">
        <v>0</v>
      </c>
      <c r="F12" s="87">
        <v>0</v>
      </c>
      <c r="G12" s="87">
        <v>0</v>
      </c>
      <c r="H12" s="65">
        <f>SUM(C12:G12)</f>
        <v>0</v>
      </c>
    </row>
    <row r="13" spans="1:8" s="115" customFormat="1" ht="15">
      <c r="A13" s="67"/>
      <c r="B13" s="67" t="s">
        <v>20</v>
      </c>
      <c r="C13" s="69">
        <v>0</v>
      </c>
      <c r="D13" s="69">
        <v>0</v>
      </c>
      <c r="E13" s="99">
        <v>250000</v>
      </c>
      <c r="F13" s="99"/>
      <c r="G13" s="99">
        <v>0</v>
      </c>
      <c r="H13" s="65">
        <f>SUM(C13:G13)</f>
        <v>250000</v>
      </c>
    </row>
    <row r="14" spans="1:8" s="108" customFormat="1" ht="15">
      <c r="A14" s="70"/>
      <c r="B14" s="70" t="s">
        <v>32</v>
      </c>
      <c r="C14" s="72">
        <v>65000</v>
      </c>
      <c r="D14" s="72">
        <v>0</v>
      </c>
      <c r="E14" s="100">
        <v>750000</v>
      </c>
      <c r="F14" s="100">
        <v>250000</v>
      </c>
      <c r="G14" s="100">
        <v>0</v>
      </c>
      <c r="H14" s="72">
        <f>SUM(C14:G14)</f>
        <v>1065000</v>
      </c>
    </row>
    <row r="15" spans="1:8" s="108" customFormat="1" ht="15">
      <c r="A15" s="14" t="s">
        <v>49</v>
      </c>
      <c r="B15" s="14" t="s">
        <v>17</v>
      </c>
      <c r="C15" s="65">
        <v>0</v>
      </c>
      <c r="D15" s="65">
        <v>0</v>
      </c>
      <c r="E15" s="87">
        <v>250000</v>
      </c>
      <c r="F15" s="87">
        <v>0</v>
      </c>
      <c r="G15" s="87">
        <v>0</v>
      </c>
      <c r="H15" s="65">
        <f>SUM(C15:G15)</f>
        <v>250000</v>
      </c>
    </row>
    <row r="16" spans="1:8" s="108" customFormat="1" ht="15">
      <c r="A16" s="14" t="s">
        <v>62</v>
      </c>
      <c r="B16" s="3" t="s">
        <v>5</v>
      </c>
      <c r="C16" s="65"/>
      <c r="D16" s="65"/>
      <c r="E16" s="87"/>
      <c r="F16" s="87"/>
      <c r="G16" s="87"/>
      <c r="H16" s="65"/>
    </row>
    <row r="17" spans="1:8" ht="15">
      <c r="A17" s="67" t="s">
        <v>63</v>
      </c>
      <c r="B17" s="67" t="s">
        <v>20</v>
      </c>
      <c r="C17" s="69">
        <v>0</v>
      </c>
      <c r="D17" s="69">
        <v>0</v>
      </c>
      <c r="E17" s="99">
        <v>0</v>
      </c>
      <c r="F17" s="99">
        <v>0</v>
      </c>
      <c r="G17" s="99">
        <v>0</v>
      </c>
      <c r="H17" s="69">
        <f>SUM(C17:G17)</f>
        <v>0</v>
      </c>
    </row>
    <row r="18" spans="1:8" ht="15">
      <c r="A18" s="70"/>
      <c r="B18" s="70" t="s">
        <v>18</v>
      </c>
      <c r="C18" s="72">
        <v>0</v>
      </c>
      <c r="D18" s="72">
        <v>0</v>
      </c>
      <c r="E18" s="100">
        <v>250000</v>
      </c>
      <c r="F18" s="100">
        <v>0</v>
      </c>
      <c r="G18" s="100">
        <v>0</v>
      </c>
      <c r="H18" s="72">
        <f>SUM(C18:G18)</f>
        <v>250000</v>
      </c>
    </row>
    <row r="19" spans="1:8" ht="15">
      <c r="A19" s="73" t="s">
        <v>56</v>
      </c>
      <c r="B19" s="73" t="s">
        <v>17</v>
      </c>
      <c r="C19" s="119">
        <v>0</v>
      </c>
      <c r="D19" s="119">
        <v>0</v>
      </c>
      <c r="E19" s="139">
        <v>200000</v>
      </c>
      <c r="F19" s="139">
        <v>0</v>
      </c>
      <c r="G19" s="139">
        <v>0</v>
      </c>
      <c r="H19" s="119">
        <f>SUM(C19:G19)</f>
        <v>200000</v>
      </c>
    </row>
    <row r="20" spans="1:8" ht="15">
      <c r="A20" s="14" t="s">
        <v>28</v>
      </c>
      <c r="B20" s="3" t="s">
        <v>5</v>
      </c>
      <c r="C20" s="65"/>
      <c r="D20" s="65"/>
      <c r="E20" s="87"/>
      <c r="F20" s="87"/>
      <c r="G20" s="87"/>
      <c r="H20" s="65"/>
    </row>
    <row r="21" spans="1:8" ht="15">
      <c r="A21" s="74"/>
      <c r="B21" s="70" t="s">
        <v>20</v>
      </c>
      <c r="C21" s="72">
        <v>0</v>
      </c>
      <c r="D21" s="72">
        <v>0</v>
      </c>
      <c r="E21" s="100">
        <v>200000</v>
      </c>
      <c r="F21" s="100">
        <v>0</v>
      </c>
      <c r="G21" s="100">
        <v>0</v>
      </c>
      <c r="H21" s="72">
        <f>SUM(C21:G21)</f>
        <v>200000</v>
      </c>
    </row>
    <row r="22" spans="1:8" ht="15">
      <c r="A22" s="75" t="s">
        <v>57</v>
      </c>
      <c r="B22" s="14" t="s">
        <v>22</v>
      </c>
      <c r="C22" s="65">
        <v>0</v>
      </c>
      <c r="D22" s="65">
        <v>0</v>
      </c>
      <c r="E22" s="87">
        <v>0</v>
      </c>
      <c r="F22" s="87">
        <v>0</v>
      </c>
      <c r="G22" s="87">
        <v>1000000</v>
      </c>
      <c r="H22" s="65">
        <f>SUM(D22:G22)</f>
        <v>1000000</v>
      </c>
    </row>
    <row r="23" spans="1:8" ht="15">
      <c r="A23" s="75" t="s">
        <v>40</v>
      </c>
      <c r="B23" s="3" t="s">
        <v>5</v>
      </c>
      <c r="C23" s="127"/>
      <c r="D23" s="76"/>
      <c r="E23" s="118"/>
      <c r="F23" s="118"/>
      <c r="G23" s="118"/>
      <c r="H23" s="65"/>
    </row>
    <row r="24" spans="1:8" ht="15">
      <c r="A24" s="70"/>
      <c r="B24" s="77" t="s">
        <v>32</v>
      </c>
      <c r="C24" s="72">
        <v>0</v>
      </c>
      <c r="D24" s="72">
        <v>0</v>
      </c>
      <c r="E24" s="100">
        <v>0</v>
      </c>
      <c r="F24" s="100">
        <v>0</v>
      </c>
      <c r="G24" s="100">
        <v>1000000</v>
      </c>
      <c r="H24" s="72">
        <f>SUM(D24:G24)</f>
        <v>1000000</v>
      </c>
    </row>
    <row r="25" spans="1:8" ht="15">
      <c r="A25" s="75" t="s">
        <v>58</v>
      </c>
      <c r="B25" s="14" t="s">
        <v>22</v>
      </c>
      <c r="C25" s="65">
        <v>0</v>
      </c>
      <c r="D25" s="65">
        <v>225000</v>
      </c>
      <c r="E25" s="87">
        <v>0</v>
      </c>
      <c r="F25" s="87">
        <v>0</v>
      </c>
      <c r="G25" s="87">
        <v>0</v>
      </c>
      <c r="H25" s="65">
        <f>SUM(C25:G25)</f>
        <v>225000</v>
      </c>
    </row>
    <row r="26" spans="1:8" ht="15">
      <c r="A26" s="75" t="s">
        <v>48</v>
      </c>
      <c r="B26" s="3" t="s">
        <v>5</v>
      </c>
      <c r="C26" s="76"/>
      <c r="D26" s="76"/>
      <c r="E26" s="118"/>
      <c r="F26" s="118"/>
      <c r="G26" s="118"/>
      <c r="H26" s="65"/>
    </row>
    <row r="27" spans="1:8" ht="15">
      <c r="A27" s="67"/>
      <c r="B27" s="67" t="s">
        <v>20</v>
      </c>
      <c r="C27" s="69">
        <v>0</v>
      </c>
      <c r="D27" s="69">
        <v>78750</v>
      </c>
      <c r="E27" s="99">
        <v>0</v>
      </c>
      <c r="F27" s="99">
        <v>0</v>
      </c>
      <c r="G27" s="99">
        <v>0</v>
      </c>
      <c r="H27" s="65">
        <f>SUM(C27:G27)</f>
        <v>78750</v>
      </c>
    </row>
    <row r="28" spans="1:8" ht="15">
      <c r="A28" s="70"/>
      <c r="B28" s="77" t="s">
        <v>70</v>
      </c>
      <c r="C28" s="72">
        <v>0</v>
      </c>
      <c r="D28" s="72">
        <v>146250</v>
      </c>
      <c r="E28" s="100">
        <v>0</v>
      </c>
      <c r="F28" s="100">
        <v>0</v>
      </c>
      <c r="G28" s="100">
        <v>0</v>
      </c>
      <c r="H28" s="72">
        <f>SUM(C28:G28)</f>
        <v>146250</v>
      </c>
    </row>
    <row r="29" spans="1:8" s="115" customFormat="1" ht="15">
      <c r="A29" s="67" t="s">
        <v>59</v>
      </c>
      <c r="B29" s="14" t="s">
        <v>22</v>
      </c>
      <c r="C29" s="69">
        <v>0</v>
      </c>
      <c r="D29" s="69">
        <v>234000</v>
      </c>
      <c r="E29" s="99">
        <v>0</v>
      </c>
      <c r="F29" s="99">
        <v>0</v>
      </c>
      <c r="G29" s="99">
        <v>0</v>
      </c>
      <c r="H29" s="65">
        <f>SUM(C29:G29)</f>
        <v>234000</v>
      </c>
    </row>
    <row r="30" spans="1:8" s="115" customFormat="1" ht="15">
      <c r="A30" s="67" t="s">
        <v>64</v>
      </c>
      <c r="B30" s="3" t="s">
        <v>5</v>
      </c>
      <c r="C30" s="69"/>
      <c r="D30" s="69"/>
      <c r="E30" s="99"/>
      <c r="F30" s="99"/>
      <c r="G30" s="99"/>
      <c r="H30" s="65"/>
    </row>
    <row r="31" spans="1:8" ht="15">
      <c r="A31" s="70" t="s">
        <v>65</v>
      </c>
      <c r="B31" s="70" t="s">
        <v>20</v>
      </c>
      <c r="C31" s="72">
        <v>0</v>
      </c>
      <c r="D31" s="72">
        <v>234000</v>
      </c>
      <c r="E31" s="100">
        <v>0</v>
      </c>
      <c r="F31" s="100">
        <v>0</v>
      </c>
      <c r="G31" s="100">
        <v>0</v>
      </c>
      <c r="H31" s="72">
        <f>SUM(C31:G31)</f>
        <v>234000</v>
      </c>
    </row>
    <row r="32" spans="1:8" ht="15">
      <c r="A32" s="73" t="s">
        <v>84</v>
      </c>
      <c r="B32" s="73" t="s">
        <v>22</v>
      </c>
      <c r="C32" s="119">
        <v>340000</v>
      </c>
      <c r="D32" s="119">
        <v>0</v>
      </c>
      <c r="E32" s="139">
        <v>0</v>
      </c>
      <c r="F32" s="139">
        <v>0</v>
      </c>
      <c r="G32" s="139">
        <v>0</v>
      </c>
      <c r="H32" s="119">
        <f>SUM(C32:G32)</f>
        <v>340000</v>
      </c>
    </row>
    <row r="33" spans="1:8" ht="15">
      <c r="A33" s="67" t="s">
        <v>85</v>
      </c>
      <c r="B33" s="3" t="s">
        <v>5</v>
      </c>
      <c r="C33" s="69"/>
      <c r="D33" s="69"/>
      <c r="E33" s="99"/>
      <c r="F33" s="99"/>
      <c r="G33" s="99"/>
      <c r="H33" s="65"/>
    </row>
    <row r="34" spans="1:8" ht="15">
      <c r="A34" s="67"/>
      <c r="B34" s="67" t="s">
        <v>20</v>
      </c>
      <c r="C34" s="69">
        <v>170000</v>
      </c>
      <c r="D34" s="69">
        <v>0</v>
      </c>
      <c r="E34" s="99">
        <v>0</v>
      </c>
      <c r="F34" s="99">
        <v>0</v>
      </c>
      <c r="G34" s="99">
        <v>0</v>
      </c>
      <c r="H34" s="65">
        <f>SUM(C34:G34)</f>
        <v>170000</v>
      </c>
    </row>
    <row r="35" spans="1:8" ht="15">
      <c r="A35" s="67"/>
      <c r="B35" s="67" t="s">
        <v>18</v>
      </c>
      <c r="C35" s="69">
        <v>170000</v>
      </c>
      <c r="D35" s="69">
        <v>0</v>
      </c>
      <c r="E35" s="99">
        <v>0</v>
      </c>
      <c r="F35" s="99">
        <v>0</v>
      </c>
      <c r="G35" s="99">
        <v>0</v>
      </c>
      <c r="H35" s="65">
        <v>170000</v>
      </c>
    </row>
    <row r="36" spans="1:8" ht="15">
      <c r="A36" s="169" t="s">
        <v>104</v>
      </c>
      <c r="B36" s="73" t="s">
        <v>22</v>
      </c>
      <c r="C36" s="119"/>
      <c r="D36" s="119">
        <v>0</v>
      </c>
      <c r="E36" s="139">
        <v>220000</v>
      </c>
      <c r="F36" s="139"/>
      <c r="G36" s="139">
        <v>0</v>
      </c>
      <c r="H36" s="119">
        <f>SUM(C36:G36)</f>
        <v>220000</v>
      </c>
    </row>
    <row r="37" spans="1:8" ht="15" customHeight="1">
      <c r="A37" s="67" t="s">
        <v>105</v>
      </c>
      <c r="B37" s="3" t="s">
        <v>5</v>
      </c>
      <c r="C37" s="69"/>
      <c r="D37" s="69"/>
      <c r="E37" s="99"/>
      <c r="F37" s="99"/>
      <c r="G37" s="99"/>
      <c r="H37" s="65"/>
    </row>
    <row r="38" spans="1:8" ht="15" customHeight="1">
      <c r="A38" s="70"/>
      <c r="B38" s="70" t="s">
        <v>45</v>
      </c>
      <c r="C38" s="72"/>
      <c r="D38" s="72">
        <v>0</v>
      </c>
      <c r="E38" s="100">
        <v>220000</v>
      </c>
      <c r="F38" s="100"/>
      <c r="G38" s="100">
        <v>0</v>
      </c>
      <c r="H38" s="72">
        <f>SUM(C38:G38)</f>
        <v>220000</v>
      </c>
    </row>
    <row r="39" spans="1:8" ht="15" customHeight="1">
      <c r="A39" s="67" t="s">
        <v>146</v>
      </c>
      <c r="B39" s="67" t="s">
        <v>17</v>
      </c>
      <c r="C39" s="69">
        <v>85000</v>
      </c>
      <c r="D39" s="69">
        <v>0</v>
      </c>
      <c r="E39" s="99">
        <v>0</v>
      </c>
      <c r="F39" s="99">
        <v>0</v>
      </c>
      <c r="G39" s="99">
        <v>0</v>
      </c>
      <c r="H39" s="65">
        <f>SUM(C39:G39)</f>
        <v>85000</v>
      </c>
    </row>
    <row r="40" spans="1:8" ht="15" customHeight="1">
      <c r="A40" s="67"/>
      <c r="B40" s="82" t="s">
        <v>5</v>
      </c>
      <c r="C40" s="69"/>
      <c r="D40" s="69"/>
      <c r="E40" s="99"/>
      <c r="F40" s="99"/>
      <c r="G40" s="99"/>
      <c r="H40" s="65"/>
    </row>
    <row r="41" spans="1:8" ht="15" customHeight="1">
      <c r="A41" s="67"/>
      <c r="B41" s="67" t="s">
        <v>106</v>
      </c>
      <c r="C41" s="69">
        <v>0</v>
      </c>
      <c r="D41" s="69">
        <v>0</v>
      </c>
      <c r="E41" s="99">
        <v>0</v>
      </c>
      <c r="F41" s="99">
        <v>0</v>
      </c>
      <c r="G41" s="99">
        <v>0</v>
      </c>
      <c r="H41" s="65">
        <f>SUM(C41:G41)</f>
        <v>0</v>
      </c>
    </row>
    <row r="42" spans="1:8" ht="15" customHeight="1">
      <c r="A42" s="67"/>
      <c r="B42" s="67" t="s">
        <v>45</v>
      </c>
      <c r="C42" s="69">
        <v>85000</v>
      </c>
      <c r="D42" s="69">
        <v>0</v>
      </c>
      <c r="E42" s="99">
        <v>0</v>
      </c>
      <c r="F42" s="99">
        <v>0</v>
      </c>
      <c r="G42" s="99">
        <v>0</v>
      </c>
      <c r="H42" s="65">
        <f>SUM(C42:G42)</f>
        <v>85000</v>
      </c>
    </row>
    <row r="43" spans="1:8" ht="15" customHeight="1">
      <c r="A43" s="73"/>
      <c r="B43" s="73"/>
      <c r="C43" s="119"/>
      <c r="D43" s="119"/>
      <c r="E43" s="139"/>
      <c r="F43" s="139"/>
      <c r="G43" s="139"/>
      <c r="H43" s="119"/>
    </row>
    <row r="44" spans="1:8" ht="15">
      <c r="A44" s="14" t="s">
        <v>34</v>
      </c>
      <c r="B44" s="14"/>
      <c r="C44" s="1">
        <v>2015</v>
      </c>
      <c r="D44" s="1">
        <v>2016</v>
      </c>
      <c r="E44" s="170">
        <v>2017</v>
      </c>
      <c r="F44" s="170">
        <v>2018</v>
      </c>
      <c r="G44" s="170">
        <v>2019</v>
      </c>
      <c r="H44" s="101" t="s">
        <v>6</v>
      </c>
    </row>
    <row r="45" spans="1:8" ht="15">
      <c r="A45" s="14" t="s">
        <v>35</v>
      </c>
      <c r="B45" s="14" t="s">
        <v>17</v>
      </c>
      <c r="C45" s="65">
        <f>C10+C15+C19+C22+C25+C29+C32+C36+C39</f>
        <v>490000</v>
      </c>
      <c r="D45" s="65">
        <f>D10+D15+D19+D22+D25+D29+D32+D36+D39</f>
        <v>459000</v>
      </c>
      <c r="E45" s="65">
        <f>E10+E15+E19+E22+E25+E29+E32+E36+E39</f>
        <v>1670000</v>
      </c>
      <c r="F45" s="65">
        <f>F10+F15+F19+F22+F25+F29+F32+F36+F39</f>
        <v>250000</v>
      </c>
      <c r="G45" s="65">
        <f>G10+G15+G19+G22+G25+G29+G32+G36+G39</f>
        <v>1000000</v>
      </c>
      <c r="H45" s="65">
        <f>SUM(C45:G45)</f>
        <v>3869000</v>
      </c>
    </row>
    <row r="46" spans="1:8" ht="15">
      <c r="A46" s="14"/>
      <c r="B46" s="3" t="s">
        <v>5</v>
      </c>
      <c r="C46" s="65"/>
      <c r="D46" s="65"/>
      <c r="E46" s="87"/>
      <c r="F46" s="87"/>
      <c r="G46" s="87"/>
      <c r="H46" s="65"/>
    </row>
    <row r="47" spans="1:8" ht="15">
      <c r="A47" s="14"/>
      <c r="B47" s="14" t="s">
        <v>86</v>
      </c>
      <c r="C47" s="65">
        <f>C12+C18+C35+C38+C42</f>
        <v>255000</v>
      </c>
      <c r="D47" s="65">
        <f>D12+D18+D35+D38+D42</f>
        <v>0</v>
      </c>
      <c r="E47" s="65">
        <f>E12+E18+E35+E38+E42</f>
        <v>470000</v>
      </c>
      <c r="F47" s="65">
        <f>F12+F18+F35+F38+F42</f>
        <v>0</v>
      </c>
      <c r="G47" s="65">
        <f>G13+G18+G35+G38+G42</f>
        <v>0</v>
      </c>
      <c r="H47" s="65">
        <f>SUM(C47:G47)</f>
        <v>725000</v>
      </c>
    </row>
    <row r="48" spans="1:8" ht="15">
      <c r="A48" s="14"/>
      <c r="B48" s="14" t="s">
        <v>10</v>
      </c>
      <c r="C48" s="65">
        <f>C13+C17+C21+C27+C31+C34+C41</f>
        <v>170000</v>
      </c>
      <c r="D48" s="65">
        <f>D13+D17+D21+D27+D31+D34+D41</f>
        <v>312750</v>
      </c>
      <c r="E48" s="65">
        <f>E13+E17+E21+E27+E31+E34+E41</f>
        <v>450000</v>
      </c>
      <c r="F48" s="65">
        <f>F13+F17+F21+F27+F31+F34+F41</f>
        <v>0</v>
      </c>
      <c r="G48" s="65">
        <f>G13+G17+G21+G27+G31+G34+G41</f>
        <v>0</v>
      </c>
      <c r="H48" s="65">
        <f>SUM(C48:G48)</f>
        <v>932750</v>
      </c>
    </row>
    <row r="49" spans="1:8" ht="15">
      <c r="A49" s="80"/>
      <c r="B49" s="95" t="s">
        <v>33</v>
      </c>
      <c r="C49" s="72">
        <f>SUM(C14+C24+C28)</f>
        <v>65000</v>
      </c>
      <c r="D49" s="72">
        <f>SUM(D24+D14+D28)</f>
        <v>146250</v>
      </c>
      <c r="E49" s="100">
        <f>SUM(E24+E14+E28)</f>
        <v>750000</v>
      </c>
      <c r="F49" s="100">
        <f>SUM(F24+F14+F28)</f>
        <v>250000</v>
      </c>
      <c r="G49" s="100">
        <f>SUM(G24+G14+G28)</f>
        <v>1000000</v>
      </c>
      <c r="H49" s="72">
        <f>SUM(C49:G49)</f>
        <v>2211250</v>
      </c>
    </row>
    <row r="50" spans="1:8" ht="15">
      <c r="A50" s="80"/>
      <c r="B50" s="80"/>
      <c r="C50" s="65"/>
      <c r="D50" s="65"/>
      <c r="E50" s="87"/>
      <c r="F50" s="87"/>
      <c r="G50" s="87"/>
      <c r="H50" s="65"/>
    </row>
    <row r="51" spans="1:8" ht="15">
      <c r="A51" s="80"/>
      <c r="B51" s="145" t="s">
        <v>15</v>
      </c>
      <c r="C51" s="65">
        <f aca="true" t="shared" si="0" ref="C51:H51">SUM(C47:C49)</f>
        <v>490000</v>
      </c>
      <c r="D51" s="65">
        <f t="shared" si="0"/>
        <v>459000</v>
      </c>
      <c r="E51" s="87">
        <f t="shared" si="0"/>
        <v>1670000</v>
      </c>
      <c r="F51" s="87">
        <f t="shared" si="0"/>
        <v>250000</v>
      </c>
      <c r="G51" s="87">
        <f>SUM(G47:G49)</f>
        <v>1000000</v>
      </c>
      <c r="H51" s="65">
        <f t="shared" si="0"/>
        <v>3869000</v>
      </c>
    </row>
    <row r="52" spans="1:8" ht="15">
      <c r="A52" s="80"/>
      <c r="B52" s="80"/>
      <c r="C52" s="65"/>
      <c r="D52" s="65"/>
      <c r="E52" s="65"/>
      <c r="F52" s="65"/>
      <c r="G52" s="65"/>
      <c r="H52" s="65"/>
    </row>
    <row r="53" spans="3:7" ht="12.75">
      <c r="C53" s="17"/>
      <c r="D53" s="17"/>
      <c r="E53" s="17"/>
      <c r="F53" s="17"/>
      <c r="G53" s="17"/>
    </row>
    <row r="54" spans="3:7" ht="12.75">
      <c r="C54" s="17"/>
      <c r="D54" s="17"/>
      <c r="E54" s="17"/>
      <c r="F54" s="17"/>
      <c r="G54" s="17"/>
    </row>
    <row r="55" spans="3:7" ht="12.75">
      <c r="C55" s="17"/>
      <c r="D55" s="17"/>
      <c r="E55" s="17"/>
      <c r="F55" s="17"/>
      <c r="G55" s="17"/>
    </row>
    <row r="56" spans="3:7" ht="12.75">
      <c r="C56" s="17"/>
      <c r="D56" s="17"/>
      <c r="E56" s="17"/>
      <c r="F56" s="17"/>
      <c r="G56" s="17"/>
    </row>
    <row r="107" ht="12.75">
      <c r="H107" s="116"/>
    </row>
    <row r="113" ht="12.75">
      <c r="H113" s="116"/>
    </row>
    <row r="114" ht="12.75">
      <c r="H114" s="116"/>
    </row>
  </sheetData>
  <sheetProtection/>
  <mergeCells count="4">
    <mergeCell ref="A1:E1"/>
    <mergeCell ref="A2:E2"/>
    <mergeCell ref="A3:E3"/>
    <mergeCell ref="A4:E4"/>
  </mergeCells>
  <printOptions/>
  <pageMargins left="1.25" right="0.5" top="0.5" bottom="0.75" header="0" footer="0.5"/>
  <pageSetup fitToHeight="1" fitToWidth="1" horizontalDpi="300" verticalDpi="300" orientation="landscape" scale="69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7"/>
  <sheetViews>
    <sheetView view="pageBreakPreview" zoomScale="75" zoomScaleNormal="75" zoomScaleSheetLayoutView="75" zoomScalePageLayoutView="0" workbookViewId="0" topLeftCell="A28">
      <selection activeCell="D39" sqref="D39"/>
    </sheetView>
  </sheetViews>
  <sheetFormatPr defaultColWidth="9.140625" defaultRowHeight="12.75"/>
  <cols>
    <col min="1" max="1" width="26.421875" style="46" customWidth="1"/>
    <col min="2" max="2" width="26.8515625" style="46" customWidth="1"/>
    <col min="3" max="3" width="13.140625" style="46" customWidth="1"/>
    <col min="4" max="4" width="13.00390625" style="46" customWidth="1"/>
    <col min="5" max="7" width="13.8515625" style="147" customWidth="1"/>
    <col min="8" max="8" width="16.28125" style="46" customWidth="1"/>
    <col min="9" max="9" width="9.140625" style="46" customWidth="1"/>
    <col min="10" max="10" width="11.28125" style="46" bestFit="1" customWidth="1"/>
    <col min="11" max="16384" width="9.140625" style="46" customWidth="1"/>
  </cols>
  <sheetData>
    <row r="1" spans="1:8" s="148" customFormat="1" ht="18">
      <c r="A1" s="182" t="s">
        <v>0</v>
      </c>
      <c r="B1" s="182"/>
      <c r="C1" s="182"/>
      <c r="D1" s="182"/>
      <c r="E1" s="182"/>
      <c r="F1" s="182"/>
      <c r="G1" s="182"/>
      <c r="H1" s="182"/>
    </row>
    <row r="2" spans="1:8" s="148" customFormat="1" ht="18">
      <c r="A2" s="182" t="s">
        <v>1</v>
      </c>
      <c r="B2" s="182"/>
      <c r="C2" s="182"/>
      <c r="D2" s="182"/>
      <c r="E2" s="182"/>
      <c r="F2" s="182"/>
      <c r="G2" s="182"/>
      <c r="H2" s="182"/>
    </row>
    <row r="3" spans="1:8" s="148" customFormat="1" ht="18">
      <c r="A3" s="182" t="s">
        <v>2</v>
      </c>
      <c r="B3" s="182"/>
      <c r="C3" s="182"/>
      <c r="D3" s="182"/>
      <c r="E3" s="182"/>
      <c r="F3" s="182"/>
      <c r="G3" s="182"/>
      <c r="H3" s="182"/>
    </row>
    <row r="4" spans="1:8" s="148" customFormat="1" ht="18">
      <c r="A4" s="182" t="s">
        <v>13</v>
      </c>
      <c r="B4" s="182"/>
      <c r="C4" s="182"/>
      <c r="D4" s="182"/>
      <c r="E4" s="182"/>
      <c r="F4" s="182"/>
      <c r="G4" s="182"/>
      <c r="H4" s="182"/>
    </row>
    <row r="5" spans="1:8" s="148" customFormat="1" ht="12.75" customHeight="1">
      <c r="A5" s="143"/>
      <c r="B5" s="143"/>
      <c r="C5" s="143"/>
      <c r="D5" s="143"/>
      <c r="E5" s="150"/>
      <c r="F5" s="150"/>
      <c r="G5" s="150"/>
      <c r="H5" s="143"/>
    </row>
    <row r="6" spans="1:8" ht="16.5">
      <c r="A6" s="48" t="s">
        <v>3</v>
      </c>
      <c r="B6" s="26"/>
      <c r="C6" s="26"/>
      <c r="D6" s="26"/>
      <c r="E6" s="151"/>
      <c r="F6" s="151"/>
      <c r="G6" s="151"/>
      <c r="H6" s="26"/>
    </row>
    <row r="7" spans="1:8" ht="16.5">
      <c r="A7" s="144" t="s">
        <v>4</v>
      </c>
      <c r="B7" s="28"/>
      <c r="C7" s="49">
        <v>2015</v>
      </c>
      <c r="D7" s="49">
        <v>2016</v>
      </c>
      <c r="E7" s="152">
        <v>2017</v>
      </c>
      <c r="F7" s="152">
        <v>2018</v>
      </c>
      <c r="G7" s="152">
        <v>2019</v>
      </c>
      <c r="H7" s="49" t="s">
        <v>6</v>
      </c>
    </row>
    <row r="8" spans="1:8" ht="15">
      <c r="A8" s="14" t="s">
        <v>107</v>
      </c>
      <c r="B8" s="14" t="s">
        <v>17</v>
      </c>
      <c r="C8" s="65">
        <v>3500000</v>
      </c>
      <c r="D8" s="65">
        <v>1500000</v>
      </c>
      <c r="E8" s="87">
        <v>0</v>
      </c>
      <c r="F8" s="87">
        <v>0</v>
      </c>
      <c r="G8" s="87">
        <v>0</v>
      </c>
      <c r="H8" s="65">
        <f>SUM(C8:G8)</f>
        <v>5000000</v>
      </c>
    </row>
    <row r="9" spans="1:8" ht="15">
      <c r="A9" s="93"/>
      <c r="B9" s="98" t="s">
        <v>5</v>
      </c>
      <c r="C9" s="87"/>
      <c r="D9" s="87"/>
      <c r="E9" s="87"/>
      <c r="F9" s="87"/>
      <c r="G9" s="87"/>
      <c r="H9" s="65"/>
    </row>
    <row r="10" spans="1:8" ht="15">
      <c r="A10" s="93"/>
      <c r="B10" s="93" t="s">
        <v>24</v>
      </c>
      <c r="C10" s="87">
        <v>175000</v>
      </c>
      <c r="D10" s="87">
        <v>75000</v>
      </c>
      <c r="E10" s="87">
        <v>0</v>
      </c>
      <c r="F10" s="87">
        <v>0</v>
      </c>
      <c r="G10" s="87">
        <v>0</v>
      </c>
      <c r="H10" s="65">
        <f>SUM(C10:G10)</f>
        <v>250000</v>
      </c>
    </row>
    <row r="11" spans="1:8" ht="15">
      <c r="A11" s="93"/>
      <c r="B11" s="93" t="s">
        <v>19</v>
      </c>
      <c r="C11" s="87">
        <v>2800000</v>
      </c>
      <c r="D11" s="87">
        <v>1200000</v>
      </c>
      <c r="E11" s="87">
        <v>0</v>
      </c>
      <c r="F11" s="87">
        <v>0</v>
      </c>
      <c r="G11" s="87">
        <v>0</v>
      </c>
      <c r="H11" s="65">
        <f>SUM(C11:G11)</f>
        <v>4000000</v>
      </c>
    </row>
    <row r="12" spans="1:8" ht="15">
      <c r="A12" s="77"/>
      <c r="B12" s="77" t="s">
        <v>21</v>
      </c>
      <c r="C12" s="100">
        <v>525000</v>
      </c>
      <c r="D12" s="100">
        <v>225000</v>
      </c>
      <c r="E12" s="100">
        <v>0</v>
      </c>
      <c r="F12" s="100">
        <v>0</v>
      </c>
      <c r="G12" s="100">
        <v>0</v>
      </c>
      <c r="H12" s="65">
        <f>SUM(C12:G12)</f>
        <v>750000</v>
      </c>
    </row>
    <row r="13" spans="1:8" ht="15">
      <c r="A13" s="73" t="s">
        <v>108</v>
      </c>
      <c r="B13" s="121" t="s">
        <v>17</v>
      </c>
      <c r="C13" s="119">
        <v>381000</v>
      </c>
      <c r="D13" s="119">
        <v>619000</v>
      </c>
      <c r="E13" s="139">
        <v>0</v>
      </c>
      <c r="F13" s="139">
        <v>0</v>
      </c>
      <c r="G13" s="139">
        <v>0</v>
      </c>
      <c r="H13" s="119">
        <f>SUM(C13:G13)</f>
        <v>1000000</v>
      </c>
    </row>
    <row r="14" spans="1:8" ht="15">
      <c r="A14" s="14"/>
      <c r="B14" s="3" t="s">
        <v>5</v>
      </c>
      <c r="C14" s="65"/>
      <c r="D14" s="65"/>
      <c r="E14" s="87"/>
      <c r="F14" s="87"/>
      <c r="G14" s="87"/>
      <c r="H14" s="65"/>
    </row>
    <row r="15" spans="1:8" ht="15">
      <c r="A15" s="14"/>
      <c r="B15" s="14" t="s">
        <v>19</v>
      </c>
      <c r="C15" s="65">
        <v>304800</v>
      </c>
      <c r="D15" s="65">
        <v>495200</v>
      </c>
      <c r="E15" s="87">
        <v>0</v>
      </c>
      <c r="F15" s="87">
        <v>0</v>
      </c>
      <c r="G15" s="87">
        <v>0</v>
      </c>
      <c r="H15" s="65">
        <f>SUM(C15:G15)</f>
        <v>800000</v>
      </c>
    </row>
    <row r="16" spans="1:8" ht="15">
      <c r="A16" s="14"/>
      <c r="B16" s="14" t="s">
        <v>21</v>
      </c>
      <c r="C16" s="65">
        <v>57150</v>
      </c>
      <c r="D16" s="65">
        <v>92850</v>
      </c>
      <c r="E16" s="87">
        <v>0</v>
      </c>
      <c r="F16" s="87">
        <v>0</v>
      </c>
      <c r="G16" s="87">
        <v>0</v>
      </c>
      <c r="H16" s="65">
        <f>SUM(C16:G16)</f>
        <v>150000</v>
      </c>
    </row>
    <row r="17" spans="1:8" ht="15">
      <c r="A17" s="67"/>
      <c r="B17" s="67" t="s">
        <v>54</v>
      </c>
      <c r="C17" s="69">
        <v>19050</v>
      </c>
      <c r="D17" s="69">
        <v>30950</v>
      </c>
      <c r="E17" s="99">
        <v>0</v>
      </c>
      <c r="F17" s="99">
        <v>0</v>
      </c>
      <c r="G17" s="99">
        <v>0</v>
      </c>
      <c r="H17" s="65">
        <f>SUM(C17:G17)</f>
        <v>50000</v>
      </c>
    </row>
    <row r="18" spans="1:8" ht="15">
      <c r="A18" s="73" t="s">
        <v>151</v>
      </c>
      <c r="B18" s="73" t="s">
        <v>17</v>
      </c>
      <c r="C18" s="119">
        <v>0</v>
      </c>
      <c r="D18" s="119">
        <v>0</v>
      </c>
      <c r="E18" s="139">
        <v>0</v>
      </c>
      <c r="F18" s="139">
        <v>0</v>
      </c>
      <c r="G18" s="139">
        <v>1690000</v>
      </c>
      <c r="H18" s="119">
        <f>SUM(C18:G18)</f>
        <v>1690000</v>
      </c>
    </row>
    <row r="19" spans="1:8" ht="15">
      <c r="A19" s="67" t="s">
        <v>152</v>
      </c>
      <c r="B19" s="82" t="s">
        <v>5</v>
      </c>
      <c r="C19" s="69"/>
      <c r="D19" s="69"/>
      <c r="E19" s="99"/>
      <c r="F19" s="99"/>
      <c r="G19" s="99"/>
      <c r="H19" s="65"/>
    </row>
    <row r="20" spans="1:8" ht="15">
      <c r="A20" s="67"/>
      <c r="B20" s="14" t="s">
        <v>41</v>
      </c>
      <c r="C20" s="69">
        <v>0</v>
      </c>
      <c r="D20" s="69">
        <v>0</v>
      </c>
      <c r="E20" s="99">
        <v>0</v>
      </c>
      <c r="F20" s="99">
        <v>0</v>
      </c>
      <c r="G20" s="99">
        <v>845000</v>
      </c>
      <c r="H20" s="65">
        <f>SUM(C20:G20)</f>
        <v>845000</v>
      </c>
    </row>
    <row r="21" spans="1:8" ht="15">
      <c r="A21" s="70"/>
      <c r="B21" s="70" t="s">
        <v>21</v>
      </c>
      <c r="C21" s="72">
        <v>0</v>
      </c>
      <c r="D21" s="72">
        <v>0</v>
      </c>
      <c r="E21" s="100">
        <v>0</v>
      </c>
      <c r="F21" s="100">
        <v>0</v>
      </c>
      <c r="G21" s="100">
        <v>845000</v>
      </c>
      <c r="H21" s="72">
        <f>SUM(C21:G21)</f>
        <v>845000</v>
      </c>
    </row>
    <row r="22" spans="1:8" ht="15">
      <c r="A22" s="14" t="s">
        <v>147</v>
      </c>
      <c r="B22" s="67" t="s">
        <v>17</v>
      </c>
      <c r="C22" s="69">
        <v>105000</v>
      </c>
      <c r="D22" s="69">
        <v>70000</v>
      </c>
      <c r="E22" s="99">
        <v>70000</v>
      </c>
      <c r="F22" s="99">
        <v>70000</v>
      </c>
      <c r="G22" s="99">
        <v>70000</v>
      </c>
      <c r="H22" s="65">
        <f>SUM(C22:G22)</f>
        <v>385000</v>
      </c>
    </row>
    <row r="23" spans="1:8" ht="17.25">
      <c r="A23" s="14"/>
      <c r="B23" s="82" t="s">
        <v>5</v>
      </c>
      <c r="C23" s="175"/>
      <c r="D23" s="69"/>
      <c r="E23" s="99"/>
      <c r="F23" s="99"/>
      <c r="G23" s="99"/>
      <c r="H23" s="65"/>
    </row>
    <row r="24" spans="1:8" ht="15">
      <c r="A24" s="14"/>
      <c r="B24" s="67" t="s">
        <v>102</v>
      </c>
      <c r="C24" s="69">
        <v>35000</v>
      </c>
      <c r="D24" s="69">
        <v>0</v>
      </c>
      <c r="E24" s="99">
        <v>0</v>
      </c>
      <c r="F24" s="99">
        <v>0</v>
      </c>
      <c r="G24" s="99">
        <v>0</v>
      </c>
      <c r="H24" s="65">
        <f>SUM(C24:G24)</f>
        <v>35000</v>
      </c>
    </row>
    <row r="25" spans="1:8" ht="15">
      <c r="A25" s="14"/>
      <c r="B25" s="67" t="s">
        <v>18</v>
      </c>
      <c r="C25" s="69">
        <v>140000</v>
      </c>
      <c r="D25" s="69">
        <v>0</v>
      </c>
      <c r="E25" s="99">
        <v>140000</v>
      </c>
      <c r="F25" s="100">
        <v>0</v>
      </c>
      <c r="G25" s="100">
        <v>140000</v>
      </c>
      <c r="H25" s="65">
        <f>SUM(C25:G25)</f>
        <v>420000</v>
      </c>
    </row>
    <row r="26" spans="1:8" ht="15">
      <c r="A26" s="73" t="s">
        <v>148</v>
      </c>
      <c r="B26" s="73" t="s">
        <v>17</v>
      </c>
      <c r="C26" s="119">
        <v>0</v>
      </c>
      <c r="D26" s="119">
        <v>415000</v>
      </c>
      <c r="E26" s="139">
        <v>550000</v>
      </c>
      <c r="F26" s="99">
        <v>0</v>
      </c>
      <c r="G26" s="99">
        <v>0</v>
      </c>
      <c r="H26" s="119">
        <f>SUM(C26:G26)</f>
        <v>965000</v>
      </c>
    </row>
    <row r="27" spans="1:8" ht="15">
      <c r="A27" s="67" t="s">
        <v>88</v>
      </c>
      <c r="B27" s="82" t="s">
        <v>5</v>
      </c>
      <c r="C27" s="69"/>
      <c r="D27" s="69"/>
      <c r="E27" s="99"/>
      <c r="F27" s="99"/>
      <c r="G27" s="99"/>
      <c r="H27" s="65"/>
    </row>
    <row r="28" spans="1:8" ht="18" customHeight="1">
      <c r="A28" s="67" t="s">
        <v>149</v>
      </c>
      <c r="B28" s="67" t="s">
        <v>45</v>
      </c>
      <c r="C28" s="69">
        <v>0</v>
      </c>
      <c r="D28" s="69">
        <v>0</v>
      </c>
      <c r="E28" s="99">
        <v>125000</v>
      </c>
      <c r="F28" s="99">
        <v>0</v>
      </c>
      <c r="G28" s="99">
        <v>0</v>
      </c>
      <c r="H28" s="65">
        <f>SUM(C28:G28)</f>
        <v>125000</v>
      </c>
    </row>
    <row r="29" spans="1:8" ht="15">
      <c r="A29" s="67"/>
      <c r="B29" s="67" t="s">
        <v>80</v>
      </c>
      <c r="C29" s="69">
        <v>0</v>
      </c>
      <c r="D29" s="69">
        <v>415000</v>
      </c>
      <c r="E29" s="99">
        <v>425000</v>
      </c>
      <c r="F29" s="99">
        <v>0</v>
      </c>
      <c r="G29" s="99">
        <v>0</v>
      </c>
      <c r="H29" s="65">
        <f>SUM(C29:G29)</f>
        <v>840000</v>
      </c>
    </row>
    <row r="30" spans="1:8" ht="15">
      <c r="A30" s="73" t="s">
        <v>150</v>
      </c>
      <c r="B30" s="73" t="s">
        <v>17</v>
      </c>
      <c r="C30" s="119">
        <v>700000</v>
      </c>
      <c r="D30" s="119">
        <v>710000</v>
      </c>
      <c r="E30" s="139">
        <v>720000</v>
      </c>
      <c r="F30" s="139">
        <v>730000</v>
      </c>
      <c r="G30" s="139">
        <v>890000</v>
      </c>
      <c r="H30" s="119">
        <f>SUM(C30:G30)</f>
        <v>3750000</v>
      </c>
    </row>
    <row r="31" spans="1:8" ht="15">
      <c r="A31" s="14" t="s">
        <v>66</v>
      </c>
      <c r="B31" s="3" t="s">
        <v>5</v>
      </c>
      <c r="C31" s="65"/>
      <c r="D31" s="65"/>
      <c r="E31" s="87"/>
      <c r="F31" s="87"/>
      <c r="G31" s="87"/>
      <c r="H31" s="65"/>
    </row>
    <row r="32" spans="1:8" ht="15">
      <c r="A32" s="14"/>
      <c r="B32" s="14" t="s">
        <v>18</v>
      </c>
      <c r="C32" s="65">
        <v>600000</v>
      </c>
      <c r="D32" s="65"/>
      <c r="E32" s="87">
        <v>600000</v>
      </c>
      <c r="F32" s="87">
        <v>0</v>
      </c>
      <c r="G32" s="87">
        <v>900000</v>
      </c>
      <c r="H32" s="65">
        <f>SUM(C32:G32)</f>
        <v>2100000</v>
      </c>
    </row>
    <row r="33" spans="1:8" ht="15">
      <c r="A33" s="14"/>
      <c r="B33" s="14" t="s">
        <v>24</v>
      </c>
      <c r="C33" s="65">
        <v>100000</v>
      </c>
      <c r="D33" s="65">
        <v>100000</v>
      </c>
      <c r="E33" s="87">
        <v>100000</v>
      </c>
      <c r="F33" s="87">
        <v>100000</v>
      </c>
      <c r="G33" s="87">
        <v>100000</v>
      </c>
      <c r="H33" s="65">
        <f>SUM(C33:G33)</f>
        <v>500000</v>
      </c>
    </row>
    <row r="34" spans="1:8" ht="15">
      <c r="A34" s="70"/>
      <c r="B34" s="70" t="s">
        <v>20</v>
      </c>
      <c r="C34" s="72">
        <v>300000</v>
      </c>
      <c r="D34" s="72">
        <v>310000</v>
      </c>
      <c r="E34" s="100">
        <v>320000</v>
      </c>
      <c r="F34" s="100">
        <v>330000</v>
      </c>
      <c r="G34" s="100">
        <v>340000</v>
      </c>
      <c r="H34" s="72">
        <f>SUM(C34:G34)</f>
        <v>1600000</v>
      </c>
    </row>
    <row r="35" spans="1:8" ht="15">
      <c r="A35" s="67" t="s">
        <v>153</v>
      </c>
      <c r="B35" s="73" t="s">
        <v>17</v>
      </c>
      <c r="C35" s="69">
        <v>100000</v>
      </c>
      <c r="D35" s="69">
        <v>100000</v>
      </c>
      <c r="E35" s="99">
        <v>100000</v>
      </c>
      <c r="F35" s="99">
        <v>100000</v>
      </c>
      <c r="G35" s="99">
        <v>100000</v>
      </c>
      <c r="H35" s="65">
        <f>SUM(C35:G35)</f>
        <v>500000</v>
      </c>
    </row>
    <row r="36" spans="1:8" ht="15">
      <c r="A36" s="67"/>
      <c r="B36" s="3" t="s">
        <v>5</v>
      </c>
      <c r="C36" s="69"/>
      <c r="D36" s="69"/>
      <c r="E36" s="99"/>
      <c r="F36" s="99"/>
      <c r="G36" s="99"/>
      <c r="H36" s="65"/>
    </row>
    <row r="37" spans="1:8" ht="15">
      <c r="A37" s="67"/>
      <c r="B37" s="67" t="s">
        <v>24</v>
      </c>
      <c r="C37" s="69">
        <v>100000</v>
      </c>
      <c r="D37" s="69">
        <v>100000</v>
      </c>
      <c r="E37" s="99">
        <v>100000</v>
      </c>
      <c r="F37" s="99">
        <v>100000</v>
      </c>
      <c r="G37" s="99">
        <v>100000</v>
      </c>
      <c r="H37" s="65">
        <f>SUM(C37:G37)</f>
        <v>500000</v>
      </c>
    </row>
    <row r="38" spans="1:8" ht="15">
      <c r="A38" s="73" t="s">
        <v>154</v>
      </c>
      <c r="B38" s="73" t="s">
        <v>17</v>
      </c>
      <c r="C38" s="119">
        <v>80000</v>
      </c>
      <c r="D38" s="119">
        <v>75000</v>
      </c>
      <c r="E38" s="139">
        <v>87500</v>
      </c>
      <c r="F38" s="139">
        <v>87500</v>
      </c>
      <c r="G38" s="139">
        <v>87500</v>
      </c>
      <c r="H38" s="119">
        <f>SUM(C38:G38)</f>
        <v>417500</v>
      </c>
    </row>
    <row r="39" spans="1:8" ht="15">
      <c r="A39" s="14" t="s">
        <v>109</v>
      </c>
      <c r="B39" s="3" t="s">
        <v>5</v>
      </c>
      <c r="C39" s="65"/>
      <c r="D39" s="65"/>
      <c r="E39" s="87"/>
      <c r="F39" s="87"/>
      <c r="G39" s="87"/>
      <c r="H39" s="65"/>
    </row>
    <row r="40" spans="1:8" ht="15">
      <c r="A40" s="67"/>
      <c r="B40" s="67" t="s">
        <v>41</v>
      </c>
      <c r="C40" s="69">
        <v>155000</v>
      </c>
      <c r="D40" s="69">
        <v>0</v>
      </c>
      <c r="E40" s="99">
        <v>175000</v>
      </c>
      <c r="F40" s="99">
        <v>0</v>
      </c>
      <c r="G40" s="99">
        <v>175000</v>
      </c>
      <c r="H40" s="65">
        <f>SUM(C40:G40)</f>
        <v>505000</v>
      </c>
    </row>
    <row r="41" spans="1:8" ht="15">
      <c r="A41" s="73" t="s">
        <v>155</v>
      </c>
      <c r="B41" s="73" t="s">
        <v>17</v>
      </c>
      <c r="C41" s="119">
        <v>10000</v>
      </c>
      <c r="D41" s="119">
        <v>10000</v>
      </c>
      <c r="E41" s="119">
        <v>10000</v>
      </c>
      <c r="F41" s="119">
        <v>10000</v>
      </c>
      <c r="G41" s="119">
        <v>10000</v>
      </c>
      <c r="H41" s="119">
        <f>SUM(C41:G41)</f>
        <v>50000</v>
      </c>
    </row>
    <row r="42" spans="1:9" ht="15">
      <c r="A42" s="14" t="s">
        <v>66</v>
      </c>
      <c r="B42" s="3" t="s">
        <v>5</v>
      </c>
      <c r="C42" s="65"/>
      <c r="D42" s="65"/>
      <c r="E42" s="65"/>
      <c r="F42" s="65"/>
      <c r="G42" s="65"/>
      <c r="H42" s="65"/>
      <c r="I42" s="17"/>
    </row>
    <row r="43" spans="1:9" ht="15">
      <c r="A43" s="67"/>
      <c r="B43" s="67" t="s">
        <v>24</v>
      </c>
      <c r="C43" s="69">
        <v>10000</v>
      </c>
      <c r="D43" s="69">
        <v>10000</v>
      </c>
      <c r="E43" s="69">
        <v>10000</v>
      </c>
      <c r="F43" s="69">
        <v>10000</v>
      </c>
      <c r="G43" s="69">
        <v>10000</v>
      </c>
      <c r="H43" s="65">
        <f>SUM(C43:G43)</f>
        <v>50000</v>
      </c>
      <c r="I43" s="17"/>
    </row>
    <row r="44" spans="1:9" ht="15">
      <c r="A44" s="73" t="s">
        <v>156</v>
      </c>
      <c r="B44" s="73" t="s">
        <v>17</v>
      </c>
      <c r="C44" s="119">
        <v>50000</v>
      </c>
      <c r="D44" s="119">
        <v>50000</v>
      </c>
      <c r="E44" s="139">
        <v>107700</v>
      </c>
      <c r="F44" s="139">
        <v>0</v>
      </c>
      <c r="G44" s="139">
        <v>0</v>
      </c>
      <c r="H44" s="119">
        <f>SUM(C44:G44)</f>
        <v>207700</v>
      </c>
      <c r="I44" s="17"/>
    </row>
    <row r="45" spans="1:9" ht="15">
      <c r="A45" s="14" t="s">
        <v>110</v>
      </c>
      <c r="B45" s="3" t="s">
        <v>5</v>
      </c>
      <c r="C45" s="65"/>
      <c r="D45" s="65"/>
      <c r="E45" s="87"/>
      <c r="F45" s="87"/>
      <c r="G45" s="87"/>
      <c r="H45" s="65"/>
      <c r="I45" s="17"/>
    </row>
    <row r="46" spans="1:9" ht="15">
      <c r="A46" s="70"/>
      <c r="B46" s="70" t="s">
        <v>18</v>
      </c>
      <c r="C46" s="72">
        <v>100000</v>
      </c>
      <c r="D46" s="72">
        <v>0</v>
      </c>
      <c r="E46" s="100">
        <v>107700</v>
      </c>
      <c r="F46" s="100">
        <v>0</v>
      </c>
      <c r="G46" s="100">
        <v>0</v>
      </c>
      <c r="H46" s="72">
        <f>SUM(C46:G46)</f>
        <v>207700</v>
      </c>
      <c r="I46" s="17"/>
    </row>
    <row r="47" spans="1:9" ht="17.25" customHeight="1">
      <c r="A47" s="67" t="s">
        <v>128</v>
      </c>
      <c r="B47" s="67" t="s">
        <v>17</v>
      </c>
      <c r="C47" s="69">
        <v>0</v>
      </c>
      <c r="D47" s="69">
        <v>0</v>
      </c>
      <c r="E47" s="99">
        <v>300000</v>
      </c>
      <c r="F47" s="99">
        <v>0</v>
      </c>
      <c r="G47" s="99">
        <v>150000</v>
      </c>
      <c r="H47" s="65">
        <f>SUM(C47:G47)</f>
        <v>450000</v>
      </c>
      <c r="I47" s="17"/>
    </row>
    <row r="48" spans="1:9" ht="15" customHeight="1">
      <c r="A48" s="14" t="s">
        <v>161</v>
      </c>
      <c r="B48" s="3" t="s">
        <v>5</v>
      </c>
      <c r="C48" s="65"/>
      <c r="D48" s="65"/>
      <c r="E48" s="87"/>
      <c r="F48" s="87"/>
      <c r="G48" s="87"/>
      <c r="H48" s="65"/>
      <c r="I48" s="17"/>
    </row>
    <row r="49" spans="1:9" ht="15">
      <c r="A49" s="67" t="s">
        <v>111</v>
      </c>
      <c r="B49" s="67" t="s">
        <v>96</v>
      </c>
      <c r="C49" s="69">
        <v>0</v>
      </c>
      <c r="D49" s="69">
        <v>0</v>
      </c>
      <c r="E49" s="99">
        <v>300000</v>
      </c>
      <c r="F49" s="99">
        <v>0</v>
      </c>
      <c r="G49" s="99">
        <v>150000</v>
      </c>
      <c r="H49" s="65">
        <f>SUM(C49:G49)</f>
        <v>450000</v>
      </c>
      <c r="I49" s="17"/>
    </row>
    <row r="50" spans="1:9" ht="15">
      <c r="A50" s="73" t="s">
        <v>162</v>
      </c>
      <c r="B50" s="73" t="s">
        <v>17</v>
      </c>
      <c r="C50" s="119">
        <v>0</v>
      </c>
      <c r="D50" s="119">
        <v>0</v>
      </c>
      <c r="E50" s="139">
        <v>80000</v>
      </c>
      <c r="F50" s="139">
        <v>0</v>
      </c>
      <c r="G50" s="139">
        <v>0</v>
      </c>
      <c r="H50" s="119">
        <f>SUM(C50:G50)</f>
        <v>80000</v>
      </c>
      <c r="I50" s="17"/>
    </row>
    <row r="51" spans="1:9" ht="15">
      <c r="A51" s="14" t="s">
        <v>112</v>
      </c>
      <c r="B51" s="3" t="s">
        <v>5</v>
      </c>
      <c r="C51" s="65"/>
      <c r="D51" s="65"/>
      <c r="E51" s="87"/>
      <c r="F51" s="87"/>
      <c r="G51" s="87"/>
      <c r="H51" s="65"/>
      <c r="I51" s="17"/>
    </row>
    <row r="52" spans="1:8" ht="15">
      <c r="A52" s="14"/>
      <c r="B52" s="70" t="s">
        <v>96</v>
      </c>
      <c r="C52" s="72">
        <v>0</v>
      </c>
      <c r="D52" s="65">
        <v>0</v>
      </c>
      <c r="E52" s="87">
        <v>80000</v>
      </c>
      <c r="F52" s="87">
        <v>0</v>
      </c>
      <c r="G52" s="87">
        <v>0</v>
      </c>
      <c r="H52" s="65">
        <f>SUM(C52:G52)</f>
        <v>80000</v>
      </c>
    </row>
    <row r="53" spans="1:8" ht="15">
      <c r="A53" s="73" t="s">
        <v>163</v>
      </c>
      <c r="B53" s="73" t="s">
        <v>17</v>
      </c>
      <c r="C53" s="119">
        <v>124500</v>
      </c>
      <c r="D53" s="119">
        <v>0</v>
      </c>
      <c r="E53" s="139">
        <v>0</v>
      </c>
      <c r="F53" s="139">
        <v>0</v>
      </c>
      <c r="G53" s="139">
        <v>0</v>
      </c>
      <c r="H53" s="119">
        <f>SUM(C53:G53)</f>
        <v>124500</v>
      </c>
    </row>
    <row r="54" spans="1:8" ht="12.75" customHeight="1">
      <c r="A54" s="14" t="s">
        <v>113</v>
      </c>
      <c r="B54" s="3" t="s">
        <v>5</v>
      </c>
      <c r="C54" s="65"/>
      <c r="D54" s="65"/>
      <c r="E54" s="87"/>
      <c r="F54" s="87"/>
      <c r="G54" s="87"/>
      <c r="H54" s="65"/>
    </row>
    <row r="55" spans="1:8" ht="15">
      <c r="A55" s="70"/>
      <c r="B55" s="70" t="s">
        <v>96</v>
      </c>
      <c r="C55" s="72">
        <v>124500</v>
      </c>
      <c r="D55" s="72">
        <v>0</v>
      </c>
      <c r="E55" s="100">
        <v>0</v>
      </c>
      <c r="F55" s="100">
        <v>0</v>
      </c>
      <c r="G55" s="100">
        <v>0</v>
      </c>
      <c r="H55" s="72">
        <f>SUM(C55:G55)</f>
        <v>124500</v>
      </c>
    </row>
    <row r="56" spans="1:8" ht="15">
      <c r="A56" s="161" t="s">
        <v>164</v>
      </c>
      <c r="B56" s="73" t="s">
        <v>17</v>
      </c>
      <c r="C56" s="69">
        <v>275000</v>
      </c>
      <c r="D56" s="69">
        <v>280000</v>
      </c>
      <c r="E56" s="99">
        <v>285000</v>
      </c>
      <c r="F56" s="99">
        <v>290000</v>
      </c>
      <c r="G56" s="99">
        <v>300000</v>
      </c>
      <c r="H56" s="69">
        <f>SUM(C56:G56)</f>
        <v>1430000</v>
      </c>
    </row>
    <row r="57" spans="1:8" ht="15">
      <c r="A57" s="67"/>
      <c r="B57" s="3" t="s">
        <v>5</v>
      </c>
      <c r="C57" s="69"/>
      <c r="D57" s="69"/>
      <c r="E57" s="99"/>
      <c r="F57" s="99"/>
      <c r="G57" s="99"/>
      <c r="H57" s="69"/>
    </row>
    <row r="58" spans="1:10" ht="15">
      <c r="A58" s="70"/>
      <c r="B58" s="70" t="s">
        <v>106</v>
      </c>
      <c r="C58" s="72">
        <v>275000</v>
      </c>
      <c r="D58" s="72">
        <v>280000</v>
      </c>
      <c r="E58" s="100">
        <v>285000</v>
      </c>
      <c r="F58" s="100">
        <v>290000</v>
      </c>
      <c r="G58" s="100">
        <v>300000</v>
      </c>
      <c r="H58" s="72">
        <f>SUM(C58:G58)</f>
        <v>1430000</v>
      </c>
      <c r="J58" s="149"/>
    </row>
    <row r="59" spans="1:10" ht="15">
      <c r="A59" s="67" t="s">
        <v>165</v>
      </c>
      <c r="B59" s="67" t="s">
        <v>17</v>
      </c>
      <c r="C59" s="69">
        <v>0</v>
      </c>
      <c r="D59" s="69">
        <v>0</v>
      </c>
      <c r="E59" s="99">
        <v>125000</v>
      </c>
      <c r="F59" s="99">
        <v>0</v>
      </c>
      <c r="G59" s="99">
        <v>0</v>
      </c>
      <c r="H59" s="69">
        <f>SUM(C59:G59)</f>
        <v>125000</v>
      </c>
      <c r="J59" s="149"/>
    </row>
    <row r="60" spans="1:10" ht="15">
      <c r="A60" s="67" t="s">
        <v>166</v>
      </c>
      <c r="B60" s="82" t="s">
        <v>5</v>
      </c>
      <c r="C60" s="69"/>
      <c r="D60" s="69"/>
      <c r="E60" s="99"/>
      <c r="F60" s="99"/>
      <c r="G60" s="99"/>
      <c r="H60" s="69"/>
      <c r="J60" s="149"/>
    </row>
    <row r="61" spans="1:10" ht="15">
      <c r="A61" s="67" t="s">
        <v>167</v>
      </c>
      <c r="B61" s="67" t="s">
        <v>18</v>
      </c>
      <c r="C61" s="69">
        <v>0</v>
      </c>
      <c r="D61" s="69">
        <v>0</v>
      </c>
      <c r="E61" s="99">
        <v>125000</v>
      </c>
      <c r="F61" s="99">
        <v>0</v>
      </c>
      <c r="G61" s="99">
        <v>0</v>
      </c>
      <c r="H61" s="72">
        <f>SUM(C61:G61)</f>
        <v>125000</v>
      </c>
      <c r="J61" s="149"/>
    </row>
    <row r="62" spans="1:8" ht="15">
      <c r="A62" s="73" t="s">
        <v>129</v>
      </c>
      <c r="B62" s="73" t="s">
        <v>17</v>
      </c>
      <c r="C62" s="119">
        <v>185000</v>
      </c>
      <c r="D62" s="119">
        <v>0</v>
      </c>
      <c r="E62" s="139">
        <v>0</v>
      </c>
      <c r="F62" s="139">
        <v>0</v>
      </c>
      <c r="G62" s="139">
        <v>0</v>
      </c>
      <c r="H62" s="69">
        <f>SUM(C62:G62)</f>
        <v>185000</v>
      </c>
    </row>
    <row r="63" spans="1:10" ht="15">
      <c r="A63" s="67" t="s">
        <v>114</v>
      </c>
      <c r="B63" s="3" t="s">
        <v>5</v>
      </c>
      <c r="C63" s="69"/>
      <c r="D63" s="69"/>
      <c r="E63" s="99"/>
      <c r="F63" s="99"/>
      <c r="G63" s="99"/>
      <c r="H63" s="69"/>
      <c r="J63" s="149"/>
    </row>
    <row r="64" spans="1:10" ht="15" customHeight="1">
      <c r="A64" s="67" t="s">
        <v>115</v>
      </c>
      <c r="B64" s="67" t="s">
        <v>96</v>
      </c>
      <c r="C64" s="69">
        <v>185000</v>
      </c>
      <c r="D64" s="69">
        <v>0</v>
      </c>
      <c r="E64" s="99">
        <v>0</v>
      </c>
      <c r="F64" s="99">
        <v>0</v>
      </c>
      <c r="G64" s="99">
        <v>0</v>
      </c>
      <c r="H64" s="72">
        <f>SUM(C64:G64)</f>
        <v>185000</v>
      </c>
      <c r="J64" s="149"/>
    </row>
    <row r="65" spans="1:8" s="108" customFormat="1" ht="15" customHeight="1">
      <c r="A65" s="73" t="s">
        <v>157</v>
      </c>
      <c r="B65" s="73" t="s">
        <v>17</v>
      </c>
      <c r="C65" s="119">
        <v>0</v>
      </c>
      <c r="D65" s="119">
        <v>0</v>
      </c>
      <c r="E65" s="139">
        <v>155000</v>
      </c>
      <c r="F65" s="139">
        <v>0</v>
      </c>
      <c r="G65" s="139">
        <v>0</v>
      </c>
      <c r="H65" s="69">
        <f>SUM(C65:G65)</f>
        <v>155000</v>
      </c>
    </row>
    <row r="66" spans="1:8" ht="15" customHeight="1">
      <c r="A66" s="67" t="s">
        <v>116</v>
      </c>
      <c r="B66" s="3" t="s">
        <v>5</v>
      </c>
      <c r="C66" s="69"/>
      <c r="D66" s="69"/>
      <c r="E66" s="99"/>
      <c r="F66" s="99"/>
      <c r="G66" s="99"/>
      <c r="H66" s="69"/>
    </row>
    <row r="67" spans="1:8" ht="15">
      <c r="A67" s="67" t="s">
        <v>115</v>
      </c>
      <c r="B67" s="67" t="s">
        <v>96</v>
      </c>
      <c r="C67" s="69">
        <v>0</v>
      </c>
      <c r="D67" s="69">
        <v>0</v>
      </c>
      <c r="E67" s="99">
        <v>155000</v>
      </c>
      <c r="F67" s="99">
        <v>0</v>
      </c>
      <c r="G67" s="99">
        <v>0</v>
      </c>
      <c r="H67" s="72">
        <f>SUM(C67:G67)</f>
        <v>155000</v>
      </c>
    </row>
    <row r="68" spans="1:8" ht="15">
      <c r="A68" s="73" t="s">
        <v>158</v>
      </c>
      <c r="B68" s="73" t="s">
        <v>17</v>
      </c>
      <c r="C68" s="119">
        <v>69000</v>
      </c>
      <c r="D68" s="119">
        <v>0</v>
      </c>
      <c r="E68" s="139">
        <v>0</v>
      </c>
      <c r="F68" s="139">
        <v>0</v>
      </c>
      <c r="G68" s="139">
        <v>0</v>
      </c>
      <c r="H68" s="69">
        <f>SUM(C68:G68)</f>
        <v>69000</v>
      </c>
    </row>
    <row r="69" spans="1:8" ht="15">
      <c r="A69" s="67" t="s">
        <v>117</v>
      </c>
      <c r="B69" s="3" t="s">
        <v>5</v>
      </c>
      <c r="C69" s="69"/>
      <c r="D69" s="69"/>
      <c r="E69" s="99"/>
      <c r="F69" s="99"/>
      <c r="G69" s="99"/>
      <c r="H69" s="69"/>
    </row>
    <row r="70" spans="1:8" ht="15">
      <c r="A70" s="67" t="s">
        <v>118</v>
      </c>
      <c r="B70" s="67" t="s">
        <v>106</v>
      </c>
      <c r="C70" s="69">
        <v>69000</v>
      </c>
      <c r="D70" s="69">
        <v>0</v>
      </c>
      <c r="E70" s="99">
        <v>0</v>
      </c>
      <c r="F70" s="99">
        <v>0</v>
      </c>
      <c r="G70" s="99">
        <v>0</v>
      </c>
      <c r="H70" s="72">
        <f>SUM(C70:G70)</f>
        <v>69000</v>
      </c>
    </row>
    <row r="71" spans="1:8" ht="15">
      <c r="A71" s="73" t="s">
        <v>159</v>
      </c>
      <c r="B71" s="73" t="s">
        <v>17</v>
      </c>
      <c r="C71" s="119">
        <v>85000</v>
      </c>
      <c r="D71" s="119">
        <v>0</v>
      </c>
      <c r="E71" s="139">
        <v>0</v>
      </c>
      <c r="F71" s="139">
        <v>0</v>
      </c>
      <c r="G71" s="139">
        <v>0</v>
      </c>
      <c r="H71" s="69">
        <f>SUM(C71:G71)</f>
        <v>85000</v>
      </c>
    </row>
    <row r="72" spans="1:8" ht="15">
      <c r="A72" s="67" t="s">
        <v>119</v>
      </c>
      <c r="B72" s="3" t="s">
        <v>5</v>
      </c>
      <c r="C72" s="69"/>
      <c r="D72" s="69"/>
      <c r="E72" s="99"/>
      <c r="F72" s="99"/>
      <c r="G72" s="99"/>
      <c r="H72" s="69"/>
    </row>
    <row r="73" spans="1:8" ht="15">
      <c r="A73" s="67"/>
      <c r="B73" s="67" t="s">
        <v>106</v>
      </c>
      <c r="C73" s="69">
        <v>85000</v>
      </c>
      <c r="D73" s="69">
        <v>0</v>
      </c>
      <c r="E73" s="99">
        <v>0</v>
      </c>
      <c r="F73" s="99">
        <v>0</v>
      </c>
      <c r="G73" s="99">
        <v>0</v>
      </c>
      <c r="H73" s="69">
        <f>SUM(C73:G73)</f>
        <v>85000</v>
      </c>
    </row>
    <row r="74" spans="1:8" ht="15">
      <c r="A74" s="73" t="s">
        <v>160</v>
      </c>
      <c r="B74" s="73" t="s">
        <v>17</v>
      </c>
      <c r="C74" s="119">
        <v>0</v>
      </c>
      <c r="D74" s="119">
        <v>0</v>
      </c>
      <c r="E74" s="139">
        <v>167000</v>
      </c>
      <c r="F74" s="139">
        <v>0</v>
      </c>
      <c r="G74" s="139">
        <v>0</v>
      </c>
      <c r="H74" s="119">
        <f>SUM(C74:G74)</f>
        <v>167000</v>
      </c>
    </row>
    <row r="75" spans="1:8" ht="15">
      <c r="A75" s="67" t="s">
        <v>120</v>
      </c>
      <c r="B75" s="3" t="s">
        <v>5</v>
      </c>
      <c r="C75" s="69"/>
      <c r="D75" s="69"/>
      <c r="E75" s="99"/>
      <c r="F75" s="99"/>
      <c r="G75" s="99"/>
      <c r="H75" s="69"/>
    </row>
    <row r="76" spans="1:8" ht="15">
      <c r="A76" s="70"/>
      <c r="B76" s="70" t="s">
        <v>96</v>
      </c>
      <c r="C76" s="72">
        <v>0</v>
      </c>
      <c r="D76" s="72">
        <v>0</v>
      </c>
      <c r="E76" s="100">
        <v>167000</v>
      </c>
      <c r="F76" s="100">
        <v>0</v>
      </c>
      <c r="G76" s="100">
        <v>0</v>
      </c>
      <c r="H76" s="72">
        <f>SUM(C76:G76)</f>
        <v>167000</v>
      </c>
    </row>
    <row r="77" spans="1:8" ht="15">
      <c r="A77" s="73"/>
      <c r="B77" s="73"/>
      <c r="C77" s="119"/>
      <c r="D77" s="119"/>
      <c r="E77" s="139"/>
      <c r="F77" s="139"/>
      <c r="G77" s="139"/>
      <c r="H77" s="119"/>
    </row>
    <row r="78" spans="1:8" ht="15">
      <c r="A78" s="14" t="s">
        <v>31</v>
      </c>
      <c r="B78" s="14"/>
      <c r="C78" s="101">
        <v>2015</v>
      </c>
      <c r="D78" s="101">
        <v>2016</v>
      </c>
      <c r="E78" s="134">
        <v>2017</v>
      </c>
      <c r="F78" s="134">
        <v>2018</v>
      </c>
      <c r="G78" s="134">
        <v>2019</v>
      </c>
      <c r="H78" s="129" t="s">
        <v>6</v>
      </c>
    </row>
    <row r="79" spans="1:8" ht="15">
      <c r="A79" s="14"/>
      <c r="B79" s="14" t="s">
        <v>17</v>
      </c>
      <c r="C79" s="65">
        <f>C74+C71+C68+C65+C62+C59+C56+C53+C50+C47+C44+C41+C38+C35+C30+C26+C22+C18+C13+C8</f>
        <v>5664500</v>
      </c>
      <c r="D79" s="65">
        <f>SUM(D8,D13,D18,D22,D26,D30,D35,D38,D41,D44,D47,D50,D53,D56,D59,D62,D65,D68,D71,D74)</f>
        <v>3829000</v>
      </c>
      <c r="E79" s="65">
        <f>E74+E71+E68+E65+E62+E59+E56+E53+E50+E47+E44+E41+E38+E35+E30+E26+E22+E18+E13+E8</f>
        <v>2757200</v>
      </c>
      <c r="F79" s="65">
        <f>F74+F71+F68+F65+F62+F59+F56+F53+F50+F47+F44+F41+F38+F35+F30+F26+F22+F18+F13+F8</f>
        <v>1287500</v>
      </c>
      <c r="G79" s="65">
        <f>G74+G71+G68+G65+G62+G59+G56+G53+G50+G47+G44+G41+G38+G35+G30+G26+G22+G18+G13+G8</f>
        <v>3297500</v>
      </c>
      <c r="H79" s="65">
        <f>SUM(C79:G79)</f>
        <v>16835700</v>
      </c>
    </row>
    <row r="80" spans="1:8" ht="15">
      <c r="A80" s="14"/>
      <c r="B80" s="14"/>
      <c r="C80" s="65"/>
      <c r="D80" s="65"/>
      <c r="E80" s="87"/>
      <c r="F80" s="87"/>
      <c r="G80" s="87"/>
      <c r="H80" s="65"/>
    </row>
    <row r="81" spans="1:8" ht="15">
      <c r="A81" s="14"/>
      <c r="B81" s="14" t="s">
        <v>89</v>
      </c>
      <c r="C81" s="65">
        <f>C24</f>
        <v>35000</v>
      </c>
      <c r="D81" s="65">
        <f>D24</f>
        <v>0</v>
      </c>
      <c r="E81" s="65">
        <f>E24</f>
        <v>0</v>
      </c>
      <c r="F81" s="65">
        <f>F24</f>
        <v>0</v>
      </c>
      <c r="G81" s="65">
        <f>G24</f>
        <v>0</v>
      </c>
      <c r="H81" s="65">
        <f aca="true" t="shared" si="0" ref="H81:H87">SUM(C81:G81)</f>
        <v>35000</v>
      </c>
    </row>
    <row r="82" spans="1:8" ht="15">
      <c r="A82" s="14"/>
      <c r="B82" s="14" t="s">
        <v>121</v>
      </c>
      <c r="C82" s="65">
        <f>SUM(C20+C25+C28+C32+C40+C46+C49+C52+C55+C61+C64+C67+C76)</f>
        <v>1304500</v>
      </c>
      <c r="D82" s="65">
        <f>SUM(D20+D25+D28+D32+D40+D46+D49+D52+D55+D61+D64+D67+D76)</f>
        <v>0</v>
      </c>
      <c r="E82" s="65">
        <f>SUM(E20+E25+E28+E32+E40+E46+E49+E52+E55+E61+E64+E67+E76)</f>
        <v>1974700</v>
      </c>
      <c r="F82" s="65">
        <f>SUM(F20+F25+F28+F32+F40+F46+F49+F52+F55+F61+F64+F67+F76)</f>
        <v>0</v>
      </c>
      <c r="G82" s="65">
        <f>SUM(G20+G25+G28+G32+G40+G46+G49+G52+G55+G61+G64+G67+G76)</f>
        <v>2210000</v>
      </c>
      <c r="H82" s="65">
        <f t="shared" si="0"/>
        <v>5489200</v>
      </c>
    </row>
    <row r="83" spans="1:8" ht="15">
      <c r="A83" s="14"/>
      <c r="B83" s="14" t="s">
        <v>23</v>
      </c>
      <c r="C83" s="65">
        <f>C10+C33+C43+C37</f>
        <v>385000</v>
      </c>
      <c r="D83" s="65">
        <f>D10+D33+D43+D37</f>
        <v>285000</v>
      </c>
      <c r="E83" s="65">
        <f>E10+E33+E43+E37</f>
        <v>210000</v>
      </c>
      <c r="F83" s="65">
        <f>F10+F33+F43+F37</f>
        <v>210000</v>
      </c>
      <c r="G83" s="65">
        <f>G10+G33+G43+G37</f>
        <v>210000</v>
      </c>
      <c r="H83" s="65">
        <f t="shared" si="0"/>
        <v>1300000</v>
      </c>
    </row>
    <row r="84" spans="1:8" ht="15">
      <c r="A84" s="14"/>
      <c r="B84" s="14" t="s">
        <v>8</v>
      </c>
      <c r="C84" s="65">
        <f>C11+C15</f>
        <v>3104800</v>
      </c>
      <c r="D84" s="65">
        <f>D11+D15</f>
        <v>1695200</v>
      </c>
      <c r="E84" s="65">
        <f>E11+E15</f>
        <v>0</v>
      </c>
      <c r="F84" s="65">
        <f>F11+F15</f>
        <v>0</v>
      </c>
      <c r="G84" s="65">
        <f>G11+G15</f>
        <v>0</v>
      </c>
      <c r="H84" s="65">
        <f t="shared" si="0"/>
        <v>4800000</v>
      </c>
    </row>
    <row r="85" spans="1:8" ht="15">
      <c r="A85" s="14"/>
      <c r="B85" s="14" t="s">
        <v>9</v>
      </c>
      <c r="C85" s="65">
        <f>SUM(C12+C16+C21)</f>
        <v>582150</v>
      </c>
      <c r="D85" s="65">
        <f>SUM(D12+D16+D21)</f>
        <v>317850</v>
      </c>
      <c r="E85" s="65">
        <f>SUM(E12+E16+E21)</f>
        <v>0</v>
      </c>
      <c r="F85" s="65">
        <f>SUM(F12+F16+F21)</f>
        <v>0</v>
      </c>
      <c r="G85" s="65">
        <f>SUM(G12+G16+G21)</f>
        <v>845000</v>
      </c>
      <c r="H85" s="65">
        <f t="shared" si="0"/>
        <v>1745000</v>
      </c>
    </row>
    <row r="86" spans="1:8" ht="15">
      <c r="A86" s="14"/>
      <c r="B86" s="14" t="s">
        <v>10</v>
      </c>
      <c r="C86" s="65">
        <f>C34+C58+C70+C73</f>
        <v>729000</v>
      </c>
      <c r="D86" s="65">
        <f>D34+D58+D70+D73</f>
        <v>590000</v>
      </c>
      <c r="E86" s="65">
        <f>E34+E58+E70+E73</f>
        <v>605000</v>
      </c>
      <c r="F86" s="65">
        <f>F34+F58+F70+F73</f>
        <v>620000</v>
      </c>
      <c r="G86" s="65">
        <f>G34+G58+G70+G73</f>
        <v>640000</v>
      </c>
      <c r="H86" s="65">
        <f t="shared" si="0"/>
        <v>3184000</v>
      </c>
    </row>
    <row r="87" spans="1:8" ht="15">
      <c r="A87" s="14"/>
      <c r="B87" s="67" t="s">
        <v>33</v>
      </c>
      <c r="C87" s="72">
        <f>C17+C29</f>
        <v>19050</v>
      </c>
      <c r="D87" s="72">
        <f>D17+D29</f>
        <v>445950</v>
      </c>
      <c r="E87" s="72">
        <f>E17+E29</f>
        <v>425000</v>
      </c>
      <c r="F87" s="72">
        <f>F17+F29</f>
        <v>0</v>
      </c>
      <c r="G87" s="72">
        <f>G17+G29</f>
        <v>0</v>
      </c>
      <c r="H87" s="72">
        <f t="shared" si="0"/>
        <v>890000</v>
      </c>
    </row>
    <row r="88" spans="1:8" ht="18">
      <c r="A88" s="62"/>
      <c r="B88" s="140"/>
      <c r="C88" s="140"/>
      <c r="D88" s="140"/>
      <c r="E88" s="141"/>
      <c r="F88" s="141"/>
      <c r="G88" s="141"/>
      <c r="H88" s="140"/>
    </row>
    <row r="89" spans="1:8" ht="18">
      <c r="A89" s="62"/>
      <c r="B89" s="145" t="s">
        <v>15</v>
      </c>
      <c r="C89" s="142">
        <f>SUM(C81:C87)</f>
        <v>6159500</v>
      </c>
      <c r="D89" s="142">
        <f>SUM(D81:D87)</f>
        <v>3334000</v>
      </c>
      <c r="E89" s="153">
        <f>SUM(E81:E87)</f>
        <v>3214700</v>
      </c>
      <c r="F89" s="153">
        <f>SUM(F81:F87)</f>
        <v>830000</v>
      </c>
      <c r="G89" s="153">
        <f>SUM(G81:G87)</f>
        <v>3905000</v>
      </c>
      <c r="H89" s="65">
        <f>SUM(C89:G89)</f>
        <v>17443200</v>
      </c>
    </row>
    <row r="90" spans="2:8" ht="12.75">
      <c r="B90" s="116"/>
      <c r="C90" s="116"/>
      <c r="D90" s="116"/>
      <c r="E90" s="146"/>
      <c r="F90" s="146"/>
      <c r="G90" s="146"/>
      <c r="H90" s="116"/>
    </row>
    <row r="97" spans="3:8" ht="12.75">
      <c r="C97" s="116"/>
      <c r="D97" s="116"/>
      <c r="E97" s="146"/>
      <c r="F97" s="146"/>
      <c r="G97" s="146"/>
      <c r="H97" s="116"/>
    </row>
    <row r="101" ht="19.5" customHeight="1"/>
    <row r="102" ht="14.25" customHeight="1"/>
  </sheetData>
  <sheetProtection/>
  <mergeCells count="4">
    <mergeCell ref="A1:H1"/>
    <mergeCell ref="A2:H2"/>
    <mergeCell ref="A3:H3"/>
    <mergeCell ref="A4:H4"/>
  </mergeCells>
  <printOptions/>
  <pageMargins left="1.25" right="0.5" top="0.5" bottom="0.75" header="0" footer="0.5"/>
  <pageSetup horizontalDpi="300" verticalDpi="300" orientation="landscape" scale="80" r:id="rId1"/>
  <headerFooter alignWithMargins="0">
    <oddFooter>&amp;CPage &amp;P</oddFooter>
  </headerFooter>
  <rowBreaks count="2" manualBreakCount="2">
    <brk id="43" max="7" man="1"/>
    <brk id="7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192"/>
  <sheetViews>
    <sheetView view="pageBreakPreview" zoomScale="75" zoomScaleNormal="75" zoomScaleSheetLayoutView="75" zoomScalePageLayoutView="0" workbookViewId="0" topLeftCell="A46">
      <selection activeCell="D15" sqref="D15"/>
    </sheetView>
  </sheetViews>
  <sheetFormatPr defaultColWidth="9.140625" defaultRowHeight="12.75"/>
  <cols>
    <col min="1" max="1" width="41.7109375" style="0" bestFit="1" customWidth="1"/>
    <col min="2" max="2" width="27.421875" style="0" customWidth="1"/>
    <col min="3" max="3" width="15.28125" style="0" customWidth="1"/>
    <col min="4" max="5" width="16.28125" style="0" customWidth="1"/>
    <col min="6" max="7" width="13.8515625" style="0" customWidth="1"/>
    <col min="8" max="8" width="20.140625" style="0" customWidth="1"/>
    <col min="9" max="9" width="13.421875" style="0" bestFit="1" customWidth="1"/>
    <col min="10" max="11" width="19.28125" style="0" hidden="1" customWidth="1"/>
    <col min="12" max="12" width="32.57421875" style="0" hidden="1" customWidth="1"/>
    <col min="13" max="13" width="10.00390625" style="0" bestFit="1" customWidth="1"/>
  </cols>
  <sheetData>
    <row r="1" spans="1:20" ht="18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6"/>
      <c r="T1" s="16"/>
    </row>
    <row r="2" spans="1:20" ht="18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6"/>
      <c r="T2" s="16"/>
    </row>
    <row r="3" spans="1:20" ht="18">
      <c r="A3" s="182" t="s">
        <v>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6"/>
      <c r="T3" s="16"/>
    </row>
    <row r="4" spans="1:20" ht="18">
      <c r="A4" s="182" t="s">
        <v>14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6"/>
      <c r="T4" s="16"/>
    </row>
    <row r="5" spans="1:20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19" ht="16.5">
      <c r="A6" s="22" t="s">
        <v>3</v>
      </c>
      <c r="B6" s="22"/>
      <c r="C6" s="23"/>
      <c r="D6" s="23"/>
      <c r="E6" s="23"/>
      <c r="F6" s="23"/>
      <c r="G6" s="23"/>
      <c r="H6" s="23"/>
      <c r="I6" s="22"/>
      <c r="J6" s="22"/>
      <c r="K6" s="23"/>
      <c r="L6" s="23"/>
      <c r="M6" s="23"/>
      <c r="N6" s="23"/>
      <c r="O6" s="23"/>
      <c r="P6" s="23"/>
      <c r="Q6" s="23"/>
      <c r="R6" s="23"/>
      <c r="S6" s="23"/>
    </row>
    <row r="7" spans="1:19" ht="16.5">
      <c r="A7" s="24" t="s">
        <v>4</v>
      </c>
      <c r="B7" s="21"/>
      <c r="C7" s="111">
        <v>2015</v>
      </c>
      <c r="D7" s="111">
        <v>2016</v>
      </c>
      <c r="E7" s="111">
        <v>2017</v>
      </c>
      <c r="F7" s="111">
        <v>2018</v>
      </c>
      <c r="G7" s="111">
        <v>2019</v>
      </c>
      <c r="H7" s="20" t="s">
        <v>6</v>
      </c>
      <c r="I7" s="24"/>
      <c r="J7" s="24"/>
      <c r="K7" s="25"/>
      <c r="L7" s="25"/>
      <c r="M7" s="25"/>
      <c r="N7" s="25"/>
      <c r="O7" s="25"/>
      <c r="P7" s="25"/>
      <c r="Q7" s="25"/>
      <c r="R7" s="25"/>
      <c r="S7" s="25"/>
    </row>
    <row r="8" spans="1:19" s="4" customFormat="1" ht="16.5">
      <c r="A8" s="160" t="s">
        <v>69</v>
      </c>
      <c r="B8" s="128" t="s">
        <v>17</v>
      </c>
      <c r="C8" s="119">
        <v>150000</v>
      </c>
      <c r="D8" s="119">
        <v>150000</v>
      </c>
      <c r="E8" s="119">
        <v>217500</v>
      </c>
      <c r="F8" s="119">
        <v>217500</v>
      </c>
      <c r="G8" s="119">
        <v>210000</v>
      </c>
      <c r="H8" s="139">
        <f>SUM(C8:G8)</f>
        <v>945000</v>
      </c>
      <c r="I8" s="35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2:10" s="27" customFormat="1" ht="16.5">
      <c r="B9" s="3" t="s">
        <v>5</v>
      </c>
      <c r="C9" s="65"/>
      <c r="D9" s="65"/>
      <c r="E9" s="65"/>
      <c r="F9" s="65"/>
      <c r="G9" s="65"/>
      <c r="H9" s="99"/>
      <c r="I9" s="35"/>
      <c r="J9" s="28"/>
    </row>
    <row r="10" spans="1:12" s="27" customFormat="1" ht="16.5">
      <c r="A10" s="33"/>
      <c r="B10" s="70" t="s">
        <v>41</v>
      </c>
      <c r="C10" s="72">
        <v>300000</v>
      </c>
      <c r="D10" s="72">
        <v>0</v>
      </c>
      <c r="E10" s="72">
        <v>435000</v>
      </c>
      <c r="F10" s="72">
        <v>0</v>
      </c>
      <c r="G10" s="72">
        <v>210000</v>
      </c>
      <c r="H10" s="100">
        <f>SUM(C10:G10)</f>
        <v>945000</v>
      </c>
      <c r="I10" s="35"/>
      <c r="J10" s="26"/>
      <c r="L10" s="40"/>
    </row>
    <row r="11" spans="1:19" s="37" customFormat="1" ht="16.5">
      <c r="A11" s="26" t="s">
        <v>76</v>
      </c>
      <c r="B11" s="14" t="s">
        <v>17</v>
      </c>
      <c r="C11" s="65">
        <v>40000</v>
      </c>
      <c r="D11" s="65">
        <v>35000</v>
      </c>
      <c r="E11" s="65">
        <v>1034000</v>
      </c>
      <c r="F11" s="65">
        <v>0</v>
      </c>
      <c r="G11" s="65">
        <v>0</v>
      </c>
      <c r="H11" s="99">
        <f>SUM(C11:G11)</f>
        <v>1109000</v>
      </c>
      <c r="I11" s="36"/>
      <c r="J11" s="36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37" customFormat="1" ht="16.5">
      <c r="A12" s="26"/>
      <c r="B12" s="3" t="s">
        <v>5</v>
      </c>
      <c r="C12" s="65"/>
      <c r="D12" s="65"/>
      <c r="E12" s="65"/>
      <c r="F12" s="65"/>
      <c r="G12" s="65"/>
      <c r="H12" s="99"/>
      <c r="I12" s="36"/>
      <c r="J12" s="36"/>
      <c r="K12" s="35"/>
      <c r="L12" s="35"/>
      <c r="M12" s="35"/>
      <c r="N12" s="35"/>
      <c r="O12" s="35"/>
      <c r="P12" s="35"/>
      <c r="Q12" s="35"/>
      <c r="R12" s="35"/>
      <c r="S12" s="35"/>
    </row>
    <row r="13" spans="1:19" s="37" customFormat="1" ht="16.5">
      <c r="A13" s="34"/>
      <c r="B13" s="70" t="s">
        <v>41</v>
      </c>
      <c r="C13" s="100">
        <v>75000</v>
      </c>
      <c r="D13" s="100">
        <v>0</v>
      </c>
      <c r="E13" s="100">
        <v>1034000</v>
      </c>
      <c r="F13" s="100">
        <v>0</v>
      </c>
      <c r="G13" s="100">
        <v>0</v>
      </c>
      <c r="H13" s="100">
        <f>SUM(C13:G13)</f>
        <v>1109000</v>
      </c>
      <c r="I13" s="36"/>
      <c r="J13" s="36"/>
      <c r="K13" s="35"/>
      <c r="L13" s="35"/>
      <c r="M13" s="35"/>
      <c r="N13" s="35"/>
      <c r="O13" s="35"/>
      <c r="P13" s="35"/>
      <c r="Q13" s="35"/>
      <c r="R13" s="35"/>
      <c r="S13" s="35"/>
    </row>
    <row r="14" spans="1:19" s="4" customFormat="1" ht="16.5">
      <c r="A14" s="35" t="s">
        <v>77</v>
      </c>
      <c r="B14" s="14" t="s">
        <v>17</v>
      </c>
      <c r="C14" s="69">
        <v>40000</v>
      </c>
      <c r="D14" s="69">
        <v>35000</v>
      </c>
      <c r="E14" s="69">
        <v>37500</v>
      </c>
      <c r="F14" s="69">
        <v>37500</v>
      </c>
      <c r="G14" s="69">
        <v>75000</v>
      </c>
      <c r="H14" s="99">
        <f>SUM(C14:G14)</f>
        <v>225000</v>
      </c>
      <c r="I14" s="35"/>
      <c r="J14" s="26"/>
      <c r="K14" s="35"/>
      <c r="L14" s="35"/>
      <c r="M14" s="35"/>
      <c r="N14" s="35"/>
      <c r="O14" s="35"/>
      <c r="P14" s="35"/>
      <c r="Q14" s="35"/>
      <c r="R14" s="35"/>
      <c r="S14" s="35"/>
    </row>
    <row r="15" spans="1:19" s="4" customFormat="1" ht="16.5">
      <c r="A15" s="35"/>
      <c r="B15" s="3" t="s">
        <v>5</v>
      </c>
      <c r="C15" s="69"/>
      <c r="D15" s="69"/>
      <c r="E15" s="69"/>
      <c r="F15" s="69"/>
      <c r="G15" s="69"/>
      <c r="H15" s="99"/>
      <c r="I15" s="35"/>
      <c r="J15" s="28"/>
      <c r="K15" s="35"/>
      <c r="L15" s="35"/>
      <c r="M15" s="35"/>
      <c r="N15" s="35"/>
      <c r="O15" s="35"/>
      <c r="P15" s="35"/>
      <c r="Q15" s="35"/>
      <c r="R15" s="35"/>
      <c r="S15" s="35"/>
    </row>
    <row r="16" spans="1:19" s="4" customFormat="1" ht="16.5">
      <c r="A16" s="33"/>
      <c r="B16" s="70" t="s">
        <v>41</v>
      </c>
      <c r="C16" s="100">
        <v>75000</v>
      </c>
      <c r="D16" s="100">
        <v>0</v>
      </c>
      <c r="E16" s="100">
        <v>75000</v>
      </c>
      <c r="F16" s="100">
        <v>0</v>
      </c>
      <c r="G16" s="100">
        <v>75000</v>
      </c>
      <c r="H16" s="100">
        <f>SUM(C16:G16)</f>
        <v>225000</v>
      </c>
      <c r="I16" s="35" t="s">
        <v>47</v>
      </c>
      <c r="J16" s="26"/>
      <c r="K16" s="35"/>
      <c r="L16" s="35"/>
      <c r="M16" s="35"/>
      <c r="N16" s="39"/>
      <c r="O16" s="39"/>
      <c r="P16" s="39"/>
      <c r="Q16" s="35"/>
      <c r="R16" s="35"/>
      <c r="S16" s="35"/>
    </row>
    <row r="17" spans="1:19" s="44" customFormat="1" ht="16.5">
      <c r="A17" s="27" t="s">
        <v>78</v>
      </c>
      <c r="B17" s="14" t="s">
        <v>17</v>
      </c>
      <c r="C17" s="65">
        <v>65000</v>
      </c>
      <c r="D17" s="65">
        <v>60000</v>
      </c>
      <c r="E17" s="65">
        <v>142500</v>
      </c>
      <c r="F17" s="65">
        <v>142500</v>
      </c>
      <c r="G17" s="65">
        <v>125000</v>
      </c>
      <c r="H17" s="99">
        <f>SUM(C17:G17)</f>
        <v>535000</v>
      </c>
      <c r="I17" s="35"/>
      <c r="J17" s="26"/>
      <c r="K17" s="35"/>
      <c r="L17" s="35"/>
      <c r="M17" s="35"/>
      <c r="N17" s="35"/>
      <c r="O17" s="35"/>
      <c r="P17" s="35"/>
      <c r="Q17" s="35"/>
      <c r="R17" s="35"/>
      <c r="S17" s="35"/>
    </row>
    <row r="18" spans="1:19" s="4" customFormat="1" ht="16.5">
      <c r="A18" s="27"/>
      <c r="B18" s="3" t="s">
        <v>5</v>
      </c>
      <c r="C18" s="65"/>
      <c r="D18" s="65"/>
      <c r="E18" s="65"/>
      <c r="F18" s="65"/>
      <c r="G18" s="65"/>
      <c r="H18" s="99"/>
      <c r="I18" s="27"/>
      <c r="J18" s="26"/>
      <c r="K18" s="27"/>
      <c r="L18" s="27"/>
      <c r="M18" s="27"/>
      <c r="N18" s="27"/>
      <c r="O18" s="27"/>
      <c r="P18" s="27"/>
      <c r="Q18" s="27"/>
      <c r="R18" s="27"/>
      <c r="S18" s="27"/>
    </row>
    <row r="19" spans="1:19" s="4" customFormat="1" ht="16.5">
      <c r="A19" s="70"/>
      <c r="B19" s="70" t="s">
        <v>45</v>
      </c>
      <c r="C19" s="100">
        <v>125000</v>
      </c>
      <c r="D19" s="72">
        <v>0</v>
      </c>
      <c r="E19" s="100">
        <v>285000</v>
      </c>
      <c r="F19" s="72">
        <v>0</v>
      </c>
      <c r="G19" s="72">
        <v>125000</v>
      </c>
      <c r="H19" s="100">
        <f>SUM(C19:G19)</f>
        <v>535000</v>
      </c>
      <c r="I19" s="27"/>
      <c r="J19" s="26"/>
      <c r="K19" s="27"/>
      <c r="L19" s="27"/>
      <c r="M19" s="27"/>
      <c r="N19" s="27"/>
      <c r="O19" s="27"/>
      <c r="P19" s="27"/>
      <c r="Q19" s="27"/>
      <c r="R19" s="27"/>
      <c r="S19" s="27"/>
    </row>
    <row r="20" spans="1:19" s="4" customFormat="1" ht="16.5">
      <c r="A20" s="27" t="s">
        <v>79</v>
      </c>
      <c r="B20" s="14" t="s">
        <v>17</v>
      </c>
      <c r="C20" s="65">
        <v>65000</v>
      </c>
      <c r="D20" s="65">
        <v>60000</v>
      </c>
      <c r="E20" s="65">
        <v>120000</v>
      </c>
      <c r="F20" s="65">
        <v>120000</v>
      </c>
      <c r="G20" s="65">
        <v>155000</v>
      </c>
      <c r="H20" s="99">
        <f>SUM(C20:G20)</f>
        <v>520000</v>
      </c>
      <c r="I20" s="27"/>
      <c r="J20" s="26"/>
      <c r="K20" s="27"/>
      <c r="L20" s="27"/>
      <c r="M20" s="27"/>
      <c r="N20" s="40"/>
      <c r="O20" s="40"/>
      <c r="P20" s="40"/>
      <c r="Q20" s="27"/>
      <c r="R20" s="27"/>
      <c r="S20" s="27"/>
    </row>
    <row r="21" spans="1:19" s="4" customFormat="1" ht="16.5">
      <c r="A21" s="27"/>
      <c r="B21" s="3" t="s">
        <v>5</v>
      </c>
      <c r="C21" s="65"/>
      <c r="D21" s="65"/>
      <c r="E21" s="65"/>
      <c r="F21" s="65"/>
      <c r="G21" s="65"/>
      <c r="H21" s="99"/>
      <c r="I21" s="27"/>
      <c r="J21" s="26"/>
      <c r="K21" s="27"/>
      <c r="L21" s="27"/>
      <c r="M21" s="27"/>
      <c r="N21" s="27"/>
      <c r="O21" s="27"/>
      <c r="P21" s="27"/>
      <c r="Q21" s="27"/>
      <c r="R21" s="27"/>
      <c r="S21" s="27"/>
    </row>
    <row r="22" spans="1:19" s="4" customFormat="1" ht="16.5">
      <c r="A22" s="33"/>
      <c r="B22" s="70" t="s">
        <v>18</v>
      </c>
      <c r="C22" s="72">
        <v>125000</v>
      </c>
      <c r="D22" s="72">
        <v>0</v>
      </c>
      <c r="E22" s="72">
        <v>240000</v>
      </c>
      <c r="F22" s="72">
        <v>0</v>
      </c>
      <c r="G22" s="72">
        <v>155000</v>
      </c>
      <c r="H22" s="100">
        <f>SUM(C22:G22)</f>
        <v>520000</v>
      </c>
      <c r="I22" s="27"/>
      <c r="J22" s="28"/>
      <c r="K22" s="27"/>
      <c r="L22" s="27"/>
      <c r="M22" s="27"/>
      <c r="N22" s="27"/>
      <c r="O22" s="27"/>
      <c r="P22" s="27"/>
      <c r="Q22" s="27"/>
      <c r="R22" s="27"/>
      <c r="S22" s="27"/>
    </row>
    <row r="23" spans="1:19" s="36" customFormat="1" ht="16.5">
      <c r="A23" s="35" t="s">
        <v>133</v>
      </c>
      <c r="B23" s="14" t="s">
        <v>17</v>
      </c>
      <c r="C23" s="69">
        <v>239578</v>
      </c>
      <c r="D23" s="69">
        <v>0</v>
      </c>
      <c r="E23" s="69">
        <v>0</v>
      </c>
      <c r="F23" s="69">
        <v>0</v>
      </c>
      <c r="G23" s="69">
        <v>0</v>
      </c>
      <c r="H23" s="99">
        <v>239578</v>
      </c>
      <c r="K23" s="35"/>
      <c r="L23" s="35"/>
      <c r="M23" s="35"/>
      <c r="N23" s="35"/>
      <c r="O23" s="35"/>
      <c r="P23" s="35"/>
      <c r="Q23" s="35"/>
      <c r="R23" s="35"/>
      <c r="S23" s="35"/>
    </row>
    <row r="24" spans="1:19" s="36" customFormat="1" ht="16.5">
      <c r="A24" s="35" t="s">
        <v>95</v>
      </c>
      <c r="B24" s="3" t="s">
        <v>5</v>
      </c>
      <c r="C24" s="69"/>
      <c r="D24" s="69"/>
      <c r="E24" s="69"/>
      <c r="F24" s="69"/>
      <c r="G24" s="69"/>
      <c r="H24" s="99"/>
      <c r="K24" s="35"/>
      <c r="L24" s="35"/>
      <c r="M24" s="35"/>
      <c r="N24" s="35"/>
      <c r="O24" s="35"/>
      <c r="P24" s="35"/>
      <c r="Q24" s="35"/>
      <c r="R24" s="35"/>
      <c r="S24" s="35"/>
    </row>
    <row r="25" spans="1:19" s="36" customFormat="1" ht="16.5">
      <c r="A25" s="35"/>
      <c r="B25" s="14" t="s">
        <v>81</v>
      </c>
      <c r="C25" s="69">
        <v>119789</v>
      </c>
      <c r="D25" s="69">
        <v>0</v>
      </c>
      <c r="E25" s="69">
        <v>0</v>
      </c>
      <c r="F25" s="69">
        <v>0</v>
      </c>
      <c r="G25" s="69">
        <v>0</v>
      </c>
      <c r="H25" s="99">
        <v>119789</v>
      </c>
      <c r="K25" s="35"/>
      <c r="L25" s="35"/>
      <c r="M25" s="35"/>
      <c r="N25" s="35"/>
      <c r="O25" s="35"/>
      <c r="P25" s="35"/>
      <c r="Q25" s="35"/>
      <c r="R25" s="35"/>
      <c r="S25" s="35"/>
    </row>
    <row r="26" spans="1:19" s="36" customFormat="1" ht="16.5">
      <c r="A26" s="33"/>
      <c r="B26" s="70" t="s">
        <v>44</v>
      </c>
      <c r="C26" s="72">
        <v>119789</v>
      </c>
      <c r="D26" s="72">
        <v>0</v>
      </c>
      <c r="E26" s="72">
        <v>0</v>
      </c>
      <c r="F26" s="72">
        <v>0</v>
      </c>
      <c r="G26" s="72">
        <v>0</v>
      </c>
      <c r="H26" s="100">
        <f>SUM(C26:G26)</f>
        <v>119789</v>
      </c>
      <c r="K26" s="35"/>
      <c r="L26" s="35"/>
      <c r="M26" s="35"/>
      <c r="N26" s="35"/>
      <c r="O26" s="35"/>
      <c r="P26" s="35"/>
      <c r="Q26" s="35"/>
      <c r="R26" s="35"/>
      <c r="S26" s="35"/>
    </row>
    <row r="27" spans="1:19" s="36" customFormat="1" ht="16.5">
      <c r="A27" s="35" t="s">
        <v>131</v>
      </c>
      <c r="B27" s="14" t="s">
        <v>17</v>
      </c>
      <c r="C27" s="69">
        <v>150000</v>
      </c>
      <c r="D27" s="69">
        <v>0</v>
      </c>
      <c r="E27" s="69">
        <v>0</v>
      </c>
      <c r="F27" s="69">
        <v>0</v>
      </c>
      <c r="G27" s="69">
        <v>0</v>
      </c>
      <c r="H27" s="99">
        <f>SUM(C27:G27)</f>
        <v>150000</v>
      </c>
      <c r="K27" s="35"/>
      <c r="L27" s="35"/>
      <c r="M27" s="35"/>
      <c r="N27" s="35"/>
      <c r="O27" s="35"/>
      <c r="P27" s="35"/>
      <c r="Q27" s="35"/>
      <c r="R27" s="35"/>
      <c r="S27" s="35"/>
    </row>
    <row r="28" spans="1:19" s="36" customFormat="1" ht="16.5">
      <c r="A28" s="35"/>
      <c r="B28" s="3" t="s">
        <v>5</v>
      </c>
      <c r="C28" s="69"/>
      <c r="D28" s="69"/>
      <c r="E28" s="69"/>
      <c r="F28" s="69"/>
      <c r="G28" s="69"/>
      <c r="H28" s="99"/>
      <c r="K28" s="35"/>
      <c r="L28" s="35"/>
      <c r="M28" s="35"/>
      <c r="N28" s="35"/>
      <c r="O28" s="35"/>
      <c r="P28" s="35"/>
      <c r="Q28" s="35"/>
      <c r="R28" s="35"/>
      <c r="S28" s="35"/>
    </row>
    <row r="29" spans="1:19" s="36" customFormat="1" ht="16.5">
      <c r="A29" s="33"/>
      <c r="B29" s="70" t="s">
        <v>44</v>
      </c>
      <c r="C29" s="72">
        <v>150000</v>
      </c>
      <c r="D29" s="72">
        <v>0</v>
      </c>
      <c r="E29" s="72">
        <v>0</v>
      </c>
      <c r="F29" s="72">
        <v>0</v>
      </c>
      <c r="G29" s="72">
        <v>0</v>
      </c>
      <c r="H29" s="100">
        <f>SUM(C29:G29)</f>
        <v>150000</v>
      </c>
      <c r="K29" s="35"/>
      <c r="L29" s="35"/>
      <c r="M29" s="35"/>
      <c r="N29" s="35"/>
      <c r="O29" s="35"/>
      <c r="P29" s="35"/>
      <c r="Q29" s="35"/>
      <c r="R29" s="35"/>
      <c r="S29" s="35"/>
    </row>
    <row r="30" spans="1:19" s="4" customFormat="1" ht="16.5">
      <c r="A30" s="26" t="s">
        <v>92</v>
      </c>
      <c r="B30" s="14" t="s">
        <v>17</v>
      </c>
      <c r="C30" s="69">
        <v>300000</v>
      </c>
      <c r="D30" s="69">
        <v>300000</v>
      </c>
      <c r="E30" s="69">
        <v>350000</v>
      </c>
      <c r="F30" s="69">
        <v>300000</v>
      </c>
      <c r="G30" s="69">
        <v>150000</v>
      </c>
      <c r="H30" s="99">
        <f>SUM(C30:G30)</f>
        <v>1400000</v>
      </c>
      <c r="I30" s="27"/>
      <c r="J30" s="28"/>
      <c r="K30" s="27"/>
      <c r="L30" s="27"/>
      <c r="M30" s="27"/>
      <c r="N30" s="27"/>
      <c r="O30" s="27"/>
      <c r="P30" s="27"/>
      <c r="Q30" s="27"/>
      <c r="R30" s="27"/>
      <c r="S30" s="27"/>
    </row>
    <row r="31" spans="1:19" s="4" customFormat="1" ht="16.5">
      <c r="A31" s="26"/>
      <c r="B31" s="3" t="s">
        <v>5</v>
      </c>
      <c r="C31" s="65"/>
      <c r="D31" s="65"/>
      <c r="E31" s="65"/>
      <c r="F31" s="65"/>
      <c r="G31" s="65"/>
      <c r="H31" s="99"/>
      <c r="I31" s="27"/>
      <c r="J31" s="26"/>
      <c r="K31" s="35"/>
      <c r="L31" s="40"/>
      <c r="M31" s="40"/>
      <c r="N31" s="40"/>
      <c r="O31" s="40"/>
      <c r="P31" s="40"/>
      <c r="Q31" s="27"/>
      <c r="R31" s="27"/>
      <c r="S31" s="27"/>
    </row>
    <row r="32" spans="1:19" s="37" customFormat="1" ht="16.5">
      <c r="A32" s="26"/>
      <c r="B32" s="14" t="s">
        <v>41</v>
      </c>
      <c r="C32" s="99">
        <v>225000</v>
      </c>
      <c r="D32" s="99">
        <v>0</v>
      </c>
      <c r="E32" s="99">
        <v>500000</v>
      </c>
      <c r="F32" s="99">
        <v>0</v>
      </c>
      <c r="G32" s="99">
        <v>150000</v>
      </c>
      <c r="H32" s="99">
        <f>SUM(C32:G32)</f>
        <v>875000</v>
      </c>
      <c r="I32" s="35"/>
      <c r="J32" s="41"/>
      <c r="K32" s="31"/>
      <c r="L32" s="35"/>
      <c r="M32" s="35"/>
      <c r="N32" s="35"/>
      <c r="O32" s="35"/>
      <c r="P32" s="35"/>
      <c r="Q32" s="35"/>
      <c r="R32" s="35"/>
      <c r="S32" s="35"/>
    </row>
    <row r="33" spans="1:19" s="37" customFormat="1" ht="16.5">
      <c r="A33" s="36"/>
      <c r="B33" s="67" t="s">
        <v>24</v>
      </c>
      <c r="C33" s="69">
        <v>75000</v>
      </c>
      <c r="D33" s="69">
        <v>75000</v>
      </c>
      <c r="E33" s="69">
        <v>75000</v>
      </c>
      <c r="F33" s="69">
        <v>75000</v>
      </c>
      <c r="G33" s="69">
        <v>0</v>
      </c>
      <c r="H33" s="99">
        <f>SUM(C33:G33)</f>
        <v>300000</v>
      </c>
      <c r="I33" s="35"/>
      <c r="J33" s="36"/>
      <c r="K33" s="27"/>
      <c r="L33" s="47"/>
      <c r="M33" s="35"/>
      <c r="N33" s="35"/>
      <c r="O33" s="35"/>
      <c r="P33" s="35"/>
      <c r="Q33" s="35"/>
      <c r="R33" s="35"/>
      <c r="S33" s="35"/>
    </row>
    <row r="34" spans="1:19" s="37" customFormat="1" ht="16.5">
      <c r="A34" s="34"/>
      <c r="B34" s="70" t="s">
        <v>132</v>
      </c>
      <c r="C34" s="72">
        <v>225000</v>
      </c>
      <c r="D34" s="72">
        <v>0</v>
      </c>
      <c r="E34" s="72">
        <v>0</v>
      </c>
      <c r="F34" s="72">
        <v>0</v>
      </c>
      <c r="G34" s="72">
        <v>0</v>
      </c>
      <c r="H34" s="100">
        <f>SUM(C34:G34)</f>
        <v>225000</v>
      </c>
      <c r="I34" s="35"/>
      <c r="J34" s="36"/>
      <c r="K34" s="27"/>
      <c r="L34" s="47"/>
      <c r="M34" s="35"/>
      <c r="N34" s="35"/>
      <c r="O34" s="35"/>
      <c r="P34" s="35"/>
      <c r="Q34" s="35"/>
      <c r="R34" s="35"/>
      <c r="S34" s="35"/>
    </row>
    <row r="35" spans="1:19" ht="16.5">
      <c r="A35" s="36" t="s">
        <v>93</v>
      </c>
      <c r="B35" s="67" t="s">
        <v>17</v>
      </c>
      <c r="C35" s="69">
        <v>0</v>
      </c>
      <c r="D35" s="69">
        <v>0</v>
      </c>
      <c r="E35" s="69">
        <v>25000</v>
      </c>
      <c r="F35" s="69">
        <v>25000</v>
      </c>
      <c r="G35" s="69">
        <v>50000</v>
      </c>
      <c r="H35" s="99">
        <f>SUM(C35:G35)</f>
        <v>100000</v>
      </c>
      <c r="I35" s="35"/>
      <c r="J35" s="36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16.5">
      <c r="A36" s="36"/>
      <c r="B36" s="82" t="s">
        <v>5</v>
      </c>
      <c r="C36" s="69"/>
      <c r="D36" s="69"/>
      <c r="E36" s="69"/>
      <c r="F36" s="69"/>
      <c r="G36" s="69"/>
      <c r="H36" s="99"/>
      <c r="I36" s="35"/>
      <c r="J36" s="36"/>
      <c r="K36" s="35"/>
      <c r="L36" s="35"/>
      <c r="M36" s="35"/>
      <c r="N36" s="35"/>
      <c r="O36" s="35"/>
      <c r="P36" s="35"/>
      <c r="Q36" s="35"/>
      <c r="R36" s="35"/>
      <c r="S36" s="35"/>
    </row>
    <row r="37" spans="1:19" ht="16.5">
      <c r="A37" s="34"/>
      <c r="B37" s="70" t="s">
        <v>18</v>
      </c>
      <c r="C37" s="72">
        <v>0</v>
      </c>
      <c r="D37" s="72">
        <v>0</v>
      </c>
      <c r="E37" s="72">
        <v>100000</v>
      </c>
      <c r="F37" s="72">
        <v>0</v>
      </c>
      <c r="G37" s="72">
        <v>0</v>
      </c>
      <c r="H37" s="100">
        <f>SUM(C37:G37)</f>
        <v>100000</v>
      </c>
      <c r="I37" s="35"/>
      <c r="J37" s="36"/>
      <c r="K37" s="35"/>
      <c r="L37" s="35"/>
      <c r="M37" s="35"/>
      <c r="N37" s="35"/>
      <c r="O37" s="35"/>
      <c r="P37" s="35"/>
      <c r="Q37" s="35"/>
      <c r="R37" s="35"/>
      <c r="S37" s="35"/>
    </row>
    <row r="38" spans="1:19" s="17" customFormat="1" ht="16.5">
      <c r="A38" s="35" t="s">
        <v>98</v>
      </c>
      <c r="B38" s="67" t="s">
        <v>17</v>
      </c>
      <c r="C38" s="69">
        <v>40000</v>
      </c>
      <c r="D38" s="69">
        <v>35000</v>
      </c>
      <c r="E38" s="69">
        <v>50000</v>
      </c>
      <c r="F38" s="69">
        <v>50000</v>
      </c>
      <c r="G38" s="69">
        <v>100000</v>
      </c>
      <c r="H38" s="99">
        <f>SUM(C38:G38)</f>
        <v>275000</v>
      </c>
      <c r="I38" s="22"/>
      <c r="J38" s="51"/>
      <c r="K38" s="50"/>
      <c r="L38" s="53"/>
      <c r="M38" s="45"/>
      <c r="N38" s="45"/>
      <c r="O38" s="45"/>
      <c r="P38" s="54"/>
      <c r="Q38" s="45"/>
      <c r="R38" s="35"/>
      <c r="S38" s="35"/>
    </row>
    <row r="39" spans="1:19" s="17" customFormat="1" ht="16.5">
      <c r="A39" s="27"/>
      <c r="B39" s="3" t="s">
        <v>5</v>
      </c>
      <c r="C39" s="65"/>
      <c r="D39" s="65"/>
      <c r="E39" s="65"/>
      <c r="F39" s="65"/>
      <c r="G39" s="65"/>
      <c r="H39" s="99"/>
      <c r="I39" s="22"/>
      <c r="J39" s="52"/>
      <c r="K39" s="50"/>
      <c r="L39" s="53"/>
      <c r="M39" s="45"/>
      <c r="N39" s="45"/>
      <c r="O39" s="45"/>
      <c r="P39" s="54"/>
      <c r="Q39" s="45"/>
      <c r="R39" s="35"/>
      <c r="S39" s="35"/>
    </row>
    <row r="40" spans="1:19" ht="16.5">
      <c r="A40" s="33"/>
      <c r="B40" s="70" t="s">
        <v>18</v>
      </c>
      <c r="C40" s="100">
        <v>75000</v>
      </c>
      <c r="D40" s="100">
        <v>0</v>
      </c>
      <c r="E40" s="100">
        <v>100000</v>
      </c>
      <c r="F40" s="100">
        <v>0</v>
      </c>
      <c r="G40" s="100">
        <v>100000</v>
      </c>
      <c r="H40" s="100">
        <f>SUM(C40:G40)</f>
        <v>275000</v>
      </c>
      <c r="I40" s="35"/>
      <c r="J40" s="26"/>
      <c r="K40" s="27"/>
      <c r="L40" s="38"/>
      <c r="M40" s="27"/>
      <c r="N40" s="27"/>
      <c r="O40" s="27"/>
      <c r="P40" s="27"/>
      <c r="Q40" s="27"/>
      <c r="R40" s="35"/>
      <c r="S40" s="35"/>
    </row>
    <row r="41" spans="1:19" ht="16.5">
      <c r="A41" s="35" t="s">
        <v>94</v>
      </c>
      <c r="B41" s="67" t="s">
        <v>17</v>
      </c>
      <c r="C41" s="69">
        <v>0</v>
      </c>
      <c r="D41" s="69">
        <v>150000</v>
      </c>
      <c r="E41" s="69">
        <v>175000</v>
      </c>
      <c r="F41" s="69">
        <v>0</v>
      </c>
      <c r="G41" s="69">
        <v>0</v>
      </c>
      <c r="H41" s="99">
        <f>SUM(C41:G41)</f>
        <v>325000</v>
      </c>
      <c r="I41" s="35"/>
      <c r="J41" s="28"/>
      <c r="K41" s="40"/>
      <c r="L41" s="27"/>
      <c r="M41" s="27"/>
      <c r="N41" s="27"/>
      <c r="O41" s="27"/>
      <c r="P41" s="27"/>
      <c r="Q41" s="27"/>
      <c r="R41" s="35"/>
      <c r="S41" s="35"/>
    </row>
    <row r="42" spans="1:19" ht="16.5">
      <c r="A42" s="31"/>
      <c r="B42" s="82" t="s">
        <v>5</v>
      </c>
      <c r="C42" s="31"/>
      <c r="D42" s="31"/>
      <c r="E42" s="31"/>
      <c r="F42" s="31"/>
      <c r="G42" s="31"/>
      <c r="H42" s="99"/>
      <c r="I42" s="35"/>
      <c r="J42" s="36"/>
      <c r="K42" s="35"/>
      <c r="L42" s="35"/>
      <c r="M42" s="35"/>
      <c r="N42" s="35"/>
      <c r="O42" s="35"/>
      <c r="P42" s="35"/>
      <c r="Q42" s="27"/>
      <c r="R42" s="25"/>
      <c r="S42" s="25"/>
    </row>
    <row r="43" spans="1:19" ht="16.5">
      <c r="A43" s="31"/>
      <c r="B43" s="67" t="s">
        <v>45</v>
      </c>
      <c r="C43" s="69">
        <v>0</v>
      </c>
      <c r="D43" s="69">
        <v>0</v>
      </c>
      <c r="E43" s="69">
        <v>175000</v>
      </c>
      <c r="F43" s="99">
        <v>0</v>
      </c>
      <c r="G43" s="99">
        <v>0</v>
      </c>
      <c r="H43" s="99">
        <f>SUM(C43:G43)</f>
        <v>175000</v>
      </c>
      <c r="I43" s="35"/>
      <c r="J43" s="36"/>
      <c r="K43" s="35"/>
      <c r="L43" s="35"/>
      <c r="M43" s="35"/>
      <c r="N43" s="35"/>
      <c r="O43" s="35"/>
      <c r="P43" s="35"/>
      <c r="Q43" s="27"/>
      <c r="R43" s="25"/>
      <c r="S43" s="25"/>
    </row>
    <row r="44" spans="1:19" ht="16.5">
      <c r="A44" s="36"/>
      <c r="B44" s="67" t="s">
        <v>81</v>
      </c>
      <c r="C44" s="69">
        <v>0</v>
      </c>
      <c r="D44" s="69">
        <v>150000</v>
      </c>
      <c r="E44" s="69">
        <v>0</v>
      </c>
      <c r="F44" s="69">
        <v>0</v>
      </c>
      <c r="G44" s="69">
        <v>0</v>
      </c>
      <c r="H44" s="99">
        <f>SUM(C44:G44)</f>
        <v>150000</v>
      </c>
      <c r="I44" s="35"/>
      <c r="J44" s="36"/>
      <c r="K44" s="25"/>
      <c r="L44" s="35"/>
      <c r="M44" s="35"/>
      <c r="N44" s="35"/>
      <c r="O44" s="35"/>
      <c r="P44" s="35"/>
      <c r="Q44" s="27"/>
      <c r="R44" s="27"/>
      <c r="S44" s="27"/>
    </row>
    <row r="45" spans="1:19" s="37" customFormat="1" ht="16.5">
      <c r="A45" s="34" t="s">
        <v>47</v>
      </c>
      <c r="B45" s="70" t="s">
        <v>99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100">
        <f>SUM(C45:G45)</f>
        <v>0</v>
      </c>
      <c r="I45" s="35"/>
      <c r="J45" s="36"/>
      <c r="K45" s="57"/>
      <c r="L45" s="35"/>
      <c r="M45" s="35"/>
      <c r="N45" s="35"/>
      <c r="O45" s="35"/>
      <c r="P45" s="35"/>
      <c r="Q45" s="35"/>
      <c r="R45" s="35"/>
      <c r="S45" s="35"/>
    </row>
    <row r="46" spans="1:19" s="37" customFormat="1" ht="16.5">
      <c r="A46" s="36" t="s">
        <v>169</v>
      </c>
      <c r="B46" s="67" t="s">
        <v>17</v>
      </c>
      <c r="C46" s="69">
        <v>400000</v>
      </c>
      <c r="D46" s="69">
        <v>0</v>
      </c>
      <c r="E46" s="69">
        <v>0</v>
      </c>
      <c r="F46" s="69">
        <v>0</v>
      </c>
      <c r="G46" s="69">
        <v>0</v>
      </c>
      <c r="H46" s="99">
        <f>SUM(C46:G46)</f>
        <v>400000</v>
      </c>
      <c r="I46" s="35"/>
      <c r="J46" s="36"/>
      <c r="K46" s="57"/>
      <c r="L46" s="35"/>
      <c r="M46" s="35"/>
      <c r="N46" s="35"/>
      <c r="O46" s="35"/>
      <c r="P46" s="35"/>
      <c r="Q46" s="35"/>
      <c r="R46" s="35"/>
      <c r="S46" s="35"/>
    </row>
    <row r="47" spans="1:19" s="37" customFormat="1" ht="16.5">
      <c r="A47" s="36"/>
      <c r="B47" s="82" t="s">
        <v>5</v>
      </c>
      <c r="C47" s="69"/>
      <c r="D47" s="69"/>
      <c r="E47" s="69"/>
      <c r="F47" s="69"/>
      <c r="G47" s="69"/>
      <c r="H47" s="99"/>
      <c r="I47" s="35"/>
      <c r="J47" s="36"/>
      <c r="K47" s="57"/>
      <c r="L47" s="35"/>
      <c r="M47" s="35"/>
      <c r="N47" s="35"/>
      <c r="O47" s="35"/>
      <c r="P47" s="35"/>
      <c r="Q47" s="35"/>
      <c r="R47" s="35"/>
      <c r="S47" s="35"/>
    </row>
    <row r="48" spans="1:19" s="37" customFormat="1" ht="16.5">
      <c r="A48" s="36"/>
      <c r="B48" s="67" t="s">
        <v>44</v>
      </c>
      <c r="C48" s="69">
        <v>200000</v>
      </c>
      <c r="D48" s="69">
        <v>0</v>
      </c>
      <c r="E48" s="69">
        <v>0</v>
      </c>
      <c r="F48" s="69">
        <v>0</v>
      </c>
      <c r="G48" s="69">
        <v>0</v>
      </c>
      <c r="H48" s="99">
        <f>SUM(C48:G48)</f>
        <v>200000</v>
      </c>
      <c r="I48" s="35"/>
      <c r="J48" s="36"/>
      <c r="K48" s="57"/>
      <c r="L48" s="35"/>
      <c r="M48" s="35"/>
      <c r="N48" s="35"/>
      <c r="O48" s="35"/>
      <c r="P48" s="35"/>
      <c r="Q48" s="35"/>
      <c r="R48" s="35"/>
      <c r="S48" s="35"/>
    </row>
    <row r="49" spans="1:19" s="37" customFormat="1" ht="16.5">
      <c r="A49" s="34"/>
      <c r="B49" s="70" t="s">
        <v>80</v>
      </c>
      <c r="C49" s="72">
        <v>200000</v>
      </c>
      <c r="D49" s="72">
        <v>0</v>
      </c>
      <c r="E49" s="72">
        <v>0</v>
      </c>
      <c r="F49" s="72">
        <v>0</v>
      </c>
      <c r="G49" s="72">
        <v>0</v>
      </c>
      <c r="H49" s="100">
        <f>SUM(C49:G49)</f>
        <v>200000</v>
      </c>
      <c r="I49" s="35"/>
      <c r="J49" s="36"/>
      <c r="K49" s="57"/>
      <c r="L49" s="35"/>
      <c r="M49" s="35"/>
      <c r="N49" s="35"/>
      <c r="O49" s="35"/>
      <c r="P49" s="35"/>
      <c r="Q49" s="35"/>
      <c r="R49" s="35"/>
      <c r="S49" s="35"/>
    </row>
    <row r="50" spans="1:19" s="37" customFormat="1" ht="16.5">
      <c r="A50" s="36" t="s">
        <v>170</v>
      </c>
      <c r="B50" s="67" t="s">
        <v>17</v>
      </c>
      <c r="C50" s="69">
        <v>325000</v>
      </c>
      <c r="D50" s="69">
        <v>0</v>
      </c>
      <c r="E50" s="69">
        <v>0</v>
      </c>
      <c r="F50" s="69">
        <v>0</v>
      </c>
      <c r="G50" s="69">
        <v>0</v>
      </c>
      <c r="H50" s="99">
        <f>SUM(C50:G50)</f>
        <v>325000</v>
      </c>
      <c r="I50" s="35"/>
      <c r="J50" s="36"/>
      <c r="K50" s="57"/>
      <c r="L50" s="35"/>
      <c r="M50" s="35"/>
      <c r="N50" s="35"/>
      <c r="O50" s="35"/>
      <c r="P50" s="35"/>
      <c r="Q50" s="35"/>
      <c r="R50" s="35"/>
      <c r="S50" s="35"/>
    </row>
    <row r="51" spans="1:19" s="37" customFormat="1" ht="16.5">
      <c r="A51" s="36"/>
      <c r="B51" s="82" t="s">
        <v>5</v>
      </c>
      <c r="C51" s="69"/>
      <c r="D51" s="69"/>
      <c r="E51" s="69"/>
      <c r="F51" s="69"/>
      <c r="G51" s="69"/>
      <c r="H51" s="99"/>
      <c r="I51" s="35"/>
      <c r="J51" s="36"/>
      <c r="K51" s="57"/>
      <c r="L51" s="35"/>
      <c r="M51" s="35"/>
      <c r="N51" s="35"/>
      <c r="O51" s="35"/>
      <c r="P51" s="35"/>
      <c r="Q51" s="35"/>
      <c r="R51" s="35"/>
      <c r="S51" s="35"/>
    </row>
    <row r="52" spans="1:19" s="37" customFormat="1" ht="16.5">
      <c r="A52" s="36"/>
      <c r="B52" s="67" t="s">
        <v>21</v>
      </c>
      <c r="C52" s="69">
        <v>225000</v>
      </c>
      <c r="D52" s="69">
        <v>0</v>
      </c>
      <c r="E52" s="69">
        <v>0</v>
      </c>
      <c r="F52" s="69">
        <v>0</v>
      </c>
      <c r="G52" s="69">
        <v>0</v>
      </c>
      <c r="H52" s="99">
        <f>SUM(C52:G52)</f>
        <v>225000</v>
      </c>
      <c r="I52" s="35"/>
      <c r="J52" s="36"/>
      <c r="K52" s="57"/>
      <c r="L52" s="35"/>
      <c r="M52" s="35"/>
      <c r="N52" s="35"/>
      <c r="O52" s="35"/>
      <c r="P52" s="35"/>
      <c r="Q52" s="35"/>
      <c r="R52" s="35"/>
      <c r="S52" s="35"/>
    </row>
    <row r="53" spans="1:19" s="37" customFormat="1" ht="16.5">
      <c r="A53" s="34"/>
      <c r="B53" s="70" t="s">
        <v>80</v>
      </c>
      <c r="C53" s="72">
        <v>100000</v>
      </c>
      <c r="D53" s="72">
        <v>0</v>
      </c>
      <c r="E53" s="72">
        <v>0</v>
      </c>
      <c r="F53" s="72">
        <v>0</v>
      </c>
      <c r="G53" s="72">
        <v>0</v>
      </c>
      <c r="H53" s="100">
        <f>SUM(C53:G53)</f>
        <v>100000</v>
      </c>
      <c r="I53" s="35"/>
      <c r="J53" s="36"/>
      <c r="K53" s="57"/>
      <c r="L53" s="35"/>
      <c r="M53" s="35"/>
      <c r="N53" s="35"/>
      <c r="O53" s="35"/>
      <c r="P53" s="35"/>
      <c r="Q53" s="35"/>
      <c r="R53" s="35"/>
      <c r="S53" s="35"/>
    </row>
    <row r="54" spans="1:19" s="37" customFormat="1" ht="16.5">
      <c r="A54" s="36" t="s">
        <v>171</v>
      </c>
      <c r="B54" s="67" t="s">
        <v>17</v>
      </c>
      <c r="C54" s="69">
        <v>200000</v>
      </c>
      <c r="D54" s="69">
        <v>800000</v>
      </c>
      <c r="E54" s="69">
        <v>0</v>
      </c>
      <c r="F54" s="69">
        <v>0</v>
      </c>
      <c r="G54" s="69">
        <v>0</v>
      </c>
      <c r="H54" s="99">
        <f>SUM(C54:G54)</f>
        <v>1000000</v>
      </c>
      <c r="I54" s="35"/>
      <c r="J54" s="36"/>
      <c r="K54" s="57"/>
      <c r="L54" s="35"/>
      <c r="M54" s="35"/>
      <c r="N54" s="35"/>
      <c r="O54" s="35"/>
      <c r="P54" s="35"/>
      <c r="Q54" s="35"/>
      <c r="R54" s="35"/>
      <c r="S54" s="35"/>
    </row>
    <row r="55" spans="1:19" s="37" customFormat="1" ht="16.5">
      <c r="A55" s="36" t="s">
        <v>172</v>
      </c>
      <c r="B55" s="82" t="s">
        <v>5</v>
      </c>
      <c r="C55" s="69"/>
      <c r="D55" s="69"/>
      <c r="E55" s="69"/>
      <c r="F55" s="69"/>
      <c r="G55" s="69"/>
      <c r="H55" s="99"/>
      <c r="I55" s="35"/>
      <c r="J55" s="36"/>
      <c r="K55" s="57"/>
      <c r="L55" s="35"/>
      <c r="M55" s="35"/>
      <c r="N55" s="35"/>
      <c r="O55" s="35"/>
      <c r="P55" s="35"/>
      <c r="Q55" s="35"/>
      <c r="R55" s="35"/>
      <c r="S55" s="35"/>
    </row>
    <row r="56" spans="1:19" s="37" customFormat="1" ht="16.5">
      <c r="A56" s="36"/>
      <c r="B56" s="179" t="s">
        <v>44</v>
      </c>
      <c r="C56" s="69">
        <v>500000</v>
      </c>
      <c r="D56" s="69">
        <v>0</v>
      </c>
      <c r="E56" s="69">
        <v>0</v>
      </c>
      <c r="F56" s="69">
        <v>0</v>
      </c>
      <c r="G56" s="69">
        <v>0</v>
      </c>
      <c r="H56" s="99">
        <v>500000</v>
      </c>
      <c r="I56" s="35"/>
      <c r="J56" s="36"/>
      <c r="K56" s="57"/>
      <c r="L56" s="35"/>
      <c r="M56" s="35"/>
      <c r="N56" s="35"/>
      <c r="O56" s="35"/>
      <c r="P56" s="35"/>
      <c r="Q56" s="35"/>
      <c r="R56" s="35"/>
      <c r="S56" s="35"/>
    </row>
    <row r="57" spans="1:19" s="37" customFormat="1" ht="16.5">
      <c r="A57" s="36"/>
      <c r="B57" s="67" t="s">
        <v>173</v>
      </c>
      <c r="C57" s="69">
        <v>350000</v>
      </c>
      <c r="D57" s="69">
        <v>0</v>
      </c>
      <c r="E57" s="69">
        <v>0</v>
      </c>
      <c r="F57" s="69">
        <v>0</v>
      </c>
      <c r="G57" s="69">
        <v>0</v>
      </c>
      <c r="H57" s="99">
        <f>SUM(C57:G57)</f>
        <v>350000</v>
      </c>
      <c r="I57" s="35"/>
      <c r="J57" s="36"/>
      <c r="K57" s="57"/>
      <c r="L57" s="35"/>
      <c r="M57" s="35"/>
      <c r="N57" s="35"/>
      <c r="O57" s="35"/>
      <c r="P57" s="35"/>
      <c r="Q57" s="35"/>
      <c r="R57" s="35"/>
      <c r="S57" s="35"/>
    </row>
    <row r="58" spans="1:19" s="37" customFormat="1" ht="16.5">
      <c r="A58" s="34"/>
      <c r="B58" s="70" t="s">
        <v>80</v>
      </c>
      <c r="C58" s="72">
        <v>150000</v>
      </c>
      <c r="D58" s="72">
        <v>0</v>
      </c>
      <c r="E58" s="72">
        <v>0</v>
      </c>
      <c r="F58" s="72">
        <v>0</v>
      </c>
      <c r="G58" s="72">
        <v>0</v>
      </c>
      <c r="H58" s="100">
        <f>SUM(C58:G58)</f>
        <v>150000</v>
      </c>
      <c r="I58" s="35"/>
      <c r="J58" s="36"/>
      <c r="K58" s="57"/>
      <c r="L58" s="35"/>
      <c r="M58" s="35"/>
      <c r="N58" s="35"/>
      <c r="O58" s="35"/>
      <c r="P58" s="35"/>
      <c r="Q58" s="35"/>
      <c r="R58" s="35"/>
      <c r="S58" s="35"/>
    </row>
    <row r="59" spans="1:11" ht="16.5">
      <c r="A59" s="35" t="s">
        <v>168</v>
      </c>
      <c r="B59" s="67" t="s">
        <v>17</v>
      </c>
      <c r="C59" s="69">
        <v>80000</v>
      </c>
      <c r="D59" s="69">
        <v>0</v>
      </c>
      <c r="E59" s="69">
        <v>165000</v>
      </c>
      <c r="F59" s="69">
        <v>0</v>
      </c>
      <c r="G59" s="69">
        <v>0</v>
      </c>
      <c r="H59" s="99">
        <f>SUM(C59:G59)</f>
        <v>245000</v>
      </c>
      <c r="I59" s="2"/>
      <c r="J59" s="4"/>
      <c r="K59" s="2"/>
    </row>
    <row r="60" spans="1:11" ht="16.5">
      <c r="A60" s="35" t="s">
        <v>51</v>
      </c>
      <c r="B60" s="82" t="s">
        <v>5</v>
      </c>
      <c r="C60" s="69"/>
      <c r="D60" s="69"/>
      <c r="E60" s="69"/>
      <c r="F60" s="69"/>
      <c r="G60" s="69"/>
      <c r="H60" s="99"/>
      <c r="I60" s="2"/>
      <c r="J60" s="4"/>
      <c r="K60" s="2"/>
    </row>
    <row r="61" spans="1:11" ht="15">
      <c r="A61" s="107"/>
      <c r="B61" s="70" t="s">
        <v>45</v>
      </c>
      <c r="C61" s="72">
        <v>80000</v>
      </c>
      <c r="D61" s="72">
        <v>0</v>
      </c>
      <c r="E61" s="72">
        <v>165000</v>
      </c>
      <c r="F61" s="72">
        <v>0</v>
      </c>
      <c r="G61" s="72">
        <v>0</v>
      </c>
      <c r="H61" s="100">
        <f>SUM(C61:G61)</f>
        <v>245000</v>
      </c>
      <c r="I61" s="2"/>
      <c r="J61" s="4"/>
      <c r="K61" s="2"/>
    </row>
    <row r="62" spans="1:11" ht="15">
      <c r="A62" s="67"/>
      <c r="B62" s="67"/>
      <c r="C62" s="69"/>
      <c r="D62" s="69"/>
      <c r="E62" s="69"/>
      <c r="F62" s="99"/>
      <c r="G62" s="99"/>
      <c r="H62" s="99"/>
      <c r="I62" s="2"/>
      <c r="J62" s="4"/>
      <c r="K62" s="2"/>
    </row>
    <row r="63" spans="1:11" ht="15">
      <c r="A63" s="67"/>
      <c r="B63" s="67"/>
      <c r="C63" s="69"/>
      <c r="D63" s="69"/>
      <c r="E63" s="69"/>
      <c r="F63" s="99"/>
      <c r="G63" s="99"/>
      <c r="H63" s="99"/>
      <c r="I63" s="2"/>
      <c r="J63" s="4"/>
      <c r="K63" s="2"/>
    </row>
    <row r="64" spans="1:11" ht="16.5">
      <c r="A64" s="35"/>
      <c r="B64" s="67"/>
      <c r="C64" s="69"/>
      <c r="D64" s="69"/>
      <c r="E64" s="69"/>
      <c r="F64" s="69"/>
      <c r="G64" s="69"/>
      <c r="H64" s="99"/>
      <c r="I64" s="2"/>
      <c r="J64" s="4"/>
      <c r="K64" s="2"/>
    </row>
    <row r="65" spans="1:11" ht="16.5">
      <c r="A65" s="35"/>
      <c r="B65" s="82"/>
      <c r="C65" s="69"/>
      <c r="D65" s="69"/>
      <c r="E65" s="69"/>
      <c r="F65" s="69"/>
      <c r="G65" s="69"/>
      <c r="H65" s="99"/>
      <c r="I65" s="4"/>
      <c r="J65" s="4"/>
      <c r="K65" s="2"/>
    </row>
    <row r="66" spans="1:11" ht="15">
      <c r="A66" s="44"/>
      <c r="B66" s="67"/>
      <c r="C66" s="69"/>
      <c r="D66" s="69"/>
      <c r="E66" s="69"/>
      <c r="F66" s="69"/>
      <c r="G66" s="69"/>
      <c r="H66" s="99"/>
      <c r="I66" s="4"/>
      <c r="J66" s="4"/>
      <c r="K66" s="2"/>
    </row>
    <row r="67" spans="1:14" ht="16.5">
      <c r="A67" s="33"/>
      <c r="B67" s="70"/>
      <c r="C67" s="72"/>
      <c r="D67" s="72"/>
      <c r="E67" s="72"/>
      <c r="F67" s="72"/>
      <c r="G67" s="72"/>
      <c r="H67" s="100"/>
      <c r="I67" s="4"/>
      <c r="J67" s="4"/>
      <c r="K67" s="2"/>
      <c r="N67" t="s">
        <v>47</v>
      </c>
    </row>
    <row r="68" spans="1:11" ht="16.5">
      <c r="A68" s="38" t="s">
        <v>14</v>
      </c>
      <c r="B68" s="14" t="s">
        <v>47</v>
      </c>
      <c r="C68" s="20">
        <v>2015</v>
      </c>
      <c r="D68" s="20">
        <v>2016</v>
      </c>
      <c r="E68" s="20">
        <v>2017</v>
      </c>
      <c r="F68" s="20">
        <v>2018</v>
      </c>
      <c r="G68" s="20">
        <v>2019</v>
      </c>
      <c r="H68" s="106" t="s">
        <v>6</v>
      </c>
      <c r="I68" s="4"/>
      <c r="J68" s="4"/>
      <c r="K68" s="2"/>
    </row>
    <row r="69" spans="1:11" ht="15">
      <c r="A69" s="4"/>
      <c r="B69" s="14" t="s">
        <v>17</v>
      </c>
      <c r="C69" s="65">
        <f>SUM(C8+C11+C14+C17+C20+C23+C27+C30+C35+C38+C41+C46+C50+C54+C59)</f>
        <v>2094578</v>
      </c>
      <c r="D69" s="65">
        <f>SUM(D8+D11+D14+D17+D20+D23+D27+D30+D35+D38+D41+D46+D50+D54+D59)</f>
        <v>1625000</v>
      </c>
      <c r="E69" s="65">
        <f>SUM(E8+E11+E14+E17+E20+E23+E27+E30+E35+E38+E41+E46+E50+E54+E59)</f>
        <v>2316500</v>
      </c>
      <c r="F69" s="65">
        <f>SUM(F8+F11+F14+F17+F20+F23+F27+F30+F35+F38+F41+F46+F50+F54+F59)</f>
        <v>892500</v>
      </c>
      <c r="G69" s="65">
        <f>SUM(G8+G11+G14+G17+G20+G23+G27+G30+G35+G38+G41+G46+G50+G54+G59)</f>
        <v>865000</v>
      </c>
      <c r="H69" s="99">
        <f>SUM(C69:G69)</f>
        <v>7793578</v>
      </c>
      <c r="I69" s="4"/>
      <c r="J69" s="4"/>
      <c r="K69" s="2"/>
    </row>
    <row r="70" spans="1:11" ht="15">
      <c r="A70" s="4"/>
      <c r="B70" s="14"/>
      <c r="C70" s="65"/>
      <c r="D70" s="65"/>
      <c r="E70" s="65"/>
      <c r="F70" s="65"/>
      <c r="G70" s="65"/>
      <c r="H70" s="99"/>
      <c r="I70" s="4"/>
      <c r="J70" s="4"/>
      <c r="K70" s="2"/>
    </row>
    <row r="71" spans="1:11" ht="15">
      <c r="A71" s="4"/>
      <c r="B71" s="14" t="s">
        <v>174</v>
      </c>
      <c r="C71" s="65">
        <f>SUM(C57)</f>
        <v>350000</v>
      </c>
      <c r="D71" s="65">
        <f>SUM(D57)</f>
        <v>0</v>
      </c>
      <c r="E71" s="65">
        <f>SUM(E57)</f>
        <v>0</v>
      </c>
      <c r="F71" s="65">
        <f>SUM(F57)</f>
        <v>0</v>
      </c>
      <c r="G71" s="65">
        <f>SUM(G57)</f>
        <v>0</v>
      </c>
      <c r="H71" s="99">
        <f>SUM(C71:G71)</f>
        <v>350000</v>
      </c>
      <c r="I71" s="4" t="s">
        <v>47</v>
      </c>
      <c r="J71" s="4"/>
      <c r="K71" s="2"/>
    </row>
    <row r="72" spans="1:11" ht="16.5">
      <c r="A72" s="26"/>
      <c r="B72" s="14" t="s">
        <v>7</v>
      </c>
      <c r="C72" s="99">
        <f>SUM(C61,C43,C40,C37,C32,C22,C19,C16,C13,C10)</f>
        <v>1080000</v>
      </c>
      <c r="D72" s="99">
        <f>SUM(D61,D43,D40,D37,D32,D22,D19,D16,D13,D10)</f>
        <v>0</v>
      </c>
      <c r="E72" s="99">
        <f>SUM(E61,E43,E40,E37,E32,E22,E19,E16,E13,E10)</f>
        <v>3109000</v>
      </c>
      <c r="F72" s="99">
        <f>SUM(F61,F43,F40,F37,F32,F22,F19,F16,F13,F10)</f>
        <v>0</v>
      </c>
      <c r="G72" s="99">
        <f>SUM(G61,G43,G40,G37,G32,G22,G19,G16,G13,G10)</f>
        <v>815000</v>
      </c>
      <c r="H72" s="99">
        <f>SUM(C72:G72)</f>
        <v>5004000</v>
      </c>
      <c r="I72" s="8"/>
      <c r="J72" s="4"/>
      <c r="K72" s="2"/>
    </row>
    <row r="73" spans="1:11" ht="16.5">
      <c r="A73" s="27"/>
      <c r="B73" s="14" t="s">
        <v>23</v>
      </c>
      <c r="C73" s="65">
        <f>C33</f>
        <v>75000</v>
      </c>
      <c r="D73" s="65">
        <f>D33</f>
        <v>75000</v>
      </c>
      <c r="E73" s="65">
        <f>E33</f>
        <v>75000</v>
      </c>
      <c r="F73" s="65">
        <f>F33</f>
        <v>75000</v>
      </c>
      <c r="G73" s="65">
        <f>G33</f>
        <v>0</v>
      </c>
      <c r="H73" s="99">
        <f>SUM(C73:G73)</f>
        <v>300000</v>
      </c>
      <c r="I73" s="8"/>
      <c r="J73" s="8"/>
      <c r="K73" s="2"/>
    </row>
    <row r="74" spans="1:11" ht="16.5">
      <c r="A74" s="26"/>
      <c r="B74" s="14" t="s">
        <v>9</v>
      </c>
      <c r="C74" s="65">
        <f>SUM(C56,C52,C48,C45,C29,C26)</f>
        <v>1194789</v>
      </c>
      <c r="D74" s="65">
        <f>SUM(D26,D29,D45)</f>
        <v>0</v>
      </c>
      <c r="E74" s="65">
        <f>SUM(E26,E29,E45)</f>
        <v>0</v>
      </c>
      <c r="F74" s="65">
        <f>SUM(F26,F29,F45)</f>
        <v>0</v>
      </c>
      <c r="G74" s="65">
        <f>SUM(G26,G29,G45)</f>
        <v>0</v>
      </c>
      <c r="H74" s="99">
        <f>SUM(C74:F74)</f>
        <v>1194789</v>
      </c>
      <c r="I74" s="8"/>
      <c r="J74" s="8"/>
      <c r="K74" s="2"/>
    </row>
    <row r="75" spans="1:11" ht="16.5">
      <c r="A75" s="26"/>
      <c r="B75" s="14" t="s">
        <v>82</v>
      </c>
      <c r="C75" s="69">
        <f>C44+C34+C25</f>
        <v>344789</v>
      </c>
      <c r="D75" s="69">
        <f>D44+D34+D25</f>
        <v>150000</v>
      </c>
      <c r="E75" s="69">
        <f>E44+E34+E25</f>
        <v>0</v>
      </c>
      <c r="F75" s="69">
        <f>F44+F34+F25</f>
        <v>0</v>
      </c>
      <c r="G75" s="69">
        <f>G44+G34+G25</f>
        <v>0</v>
      </c>
      <c r="H75" s="99">
        <f>SUM(C75:G75)</f>
        <v>494789</v>
      </c>
      <c r="I75" s="8"/>
      <c r="J75" s="8"/>
      <c r="K75" s="2"/>
    </row>
    <row r="76" spans="1:11" ht="16.5">
      <c r="A76" s="26" t="s">
        <v>47</v>
      </c>
      <c r="B76" s="14" t="s">
        <v>33</v>
      </c>
      <c r="C76" s="72">
        <f>SUM(C58,C53,C49)</f>
        <v>450000</v>
      </c>
      <c r="D76" s="72">
        <f>SUM(D58,D53,D49)</f>
        <v>0</v>
      </c>
      <c r="E76" s="72">
        <f>SUM(E58,E53,E49)</f>
        <v>0</v>
      </c>
      <c r="F76" s="72">
        <f>SUM(F58,F53,F49)</f>
        <v>0</v>
      </c>
      <c r="G76" s="72">
        <f>SUM(G58,G53,G49)</f>
        <v>0</v>
      </c>
      <c r="H76" s="100">
        <f>SUM(C76:G76)</f>
        <v>450000</v>
      </c>
      <c r="I76" s="8"/>
      <c r="J76" s="8"/>
      <c r="K76" s="2"/>
    </row>
    <row r="77" spans="1:11" ht="16.5">
      <c r="A77" s="26"/>
      <c r="B77" s="14"/>
      <c r="C77" s="65"/>
      <c r="D77" s="65"/>
      <c r="E77" s="65"/>
      <c r="F77" s="65"/>
      <c r="G77" s="171"/>
      <c r="H77" s="99"/>
      <c r="J77" s="8"/>
      <c r="K77" s="2"/>
    </row>
    <row r="78" spans="1:11" ht="16.5">
      <c r="A78" s="55"/>
      <c r="B78" s="168" t="s">
        <v>15</v>
      </c>
      <c r="C78" s="65">
        <f aca="true" t="shared" si="0" ref="C78:H78">SUM(C71:C76)</f>
        <v>3494578</v>
      </c>
      <c r="D78" s="65">
        <f t="shared" si="0"/>
        <v>225000</v>
      </c>
      <c r="E78" s="65">
        <f t="shared" si="0"/>
        <v>3184000</v>
      </c>
      <c r="F78" s="65">
        <f t="shared" si="0"/>
        <v>75000</v>
      </c>
      <c r="G78" s="65">
        <f t="shared" si="0"/>
        <v>815000</v>
      </c>
      <c r="H78" s="99">
        <f t="shared" si="0"/>
        <v>7793578</v>
      </c>
      <c r="K78" s="2"/>
    </row>
    <row r="79" spans="7:11" ht="14.25">
      <c r="G79" s="172"/>
      <c r="I79" s="60"/>
      <c r="K79" s="2"/>
    </row>
    <row r="80" spans="1:11" ht="16.5">
      <c r="A80" s="55"/>
      <c r="B80" s="84"/>
      <c r="C80" s="65"/>
      <c r="D80" s="65"/>
      <c r="E80" s="65"/>
      <c r="F80" s="65"/>
      <c r="G80" s="65"/>
      <c r="H80" s="99"/>
      <c r="K80" s="2"/>
    </row>
    <row r="81" spans="9:12" ht="14.25">
      <c r="I81" s="60"/>
      <c r="L81" s="2"/>
    </row>
    <row r="82" ht="14.25">
      <c r="L82" s="2"/>
    </row>
    <row r="83" ht="14.25">
      <c r="L83" s="2"/>
    </row>
    <row r="84" spans="12:15" ht="14.25">
      <c r="L84" s="2"/>
      <c r="O84" s="17" t="s">
        <v>47</v>
      </c>
    </row>
    <row r="85" ht="14.25">
      <c r="L85" s="2"/>
    </row>
    <row r="86" spans="1:12" ht="14.25">
      <c r="A86" s="2"/>
      <c r="C86" s="4"/>
      <c r="D86" s="4"/>
      <c r="E86" s="4"/>
      <c r="F86" s="4"/>
      <c r="G86" s="4"/>
      <c r="H86" s="4"/>
      <c r="I86" s="4"/>
      <c r="J86" s="4"/>
      <c r="K86" s="4"/>
      <c r="L86" s="2"/>
    </row>
    <row r="87" spans="1:12" ht="14.25">
      <c r="A87" s="2"/>
      <c r="C87" s="4"/>
      <c r="D87" s="4"/>
      <c r="E87" s="4"/>
      <c r="F87" s="4"/>
      <c r="G87" s="4"/>
      <c r="H87" s="4"/>
      <c r="I87" s="4"/>
      <c r="J87" s="4"/>
      <c r="K87" s="4"/>
      <c r="L87" s="2"/>
    </row>
    <row r="88" spans="1:12" ht="14.25">
      <c r="A88" s="2"/>
      <c r="C88" s="4"/>
      <c r="D88" s="4"/>
      <c r="E88" s="4"/>
      <c r="F88" s="4"/>
      <c r="G88" s="4"/>
      <c r="H88" s="4"/>
      <c r="I88" s="4"/>
      <c r="J88" s="4"/>
      <c r="K88" s="4"/>
      <c r="L88" s="2"/>
    </row>
    <row r="89" spans="1:12" ht="14.25">
      <c r="A89" s="2"/>
      <c r="C89" s="4"/>
      <c r="D89" s="4"/>
      <c r="E89" s="4"/>
      <c r="F89" s="4"/>
      <c r="G89" s="4"/>
      <c r="H89" s="4"/>
      <c r="I89" s="4"/>
      <c r="J89" s="4"/>
      <c r="K89" s="4"/>
      <c r="L89" s="2"/>
    </row>
    <row r="90" ht="14.25">
      <c r="L90" s="2"/>
    </row>
    <row r="91" ht="14.25">
      <c r="L91" s="2"/>
    </row>
    <row r="92" ht="14.25">
      <c r="L92" s="2"/>
    </row>
    <row r="93" ht="14.25">
      <c r="L93" s="2"/>
    </row>
    <row r="94" ht="14.25">
      <c r="L94" s="2"/>
    </row>
    <row r="95" ht="14.25">
      <c r="L95" s="2"/>
    </row>
    <row r="96" ht="14.25">
      <c r="L96" s="2"/>
    </row>
    <row r="97" ht="14.25">
      <c r="L97" s="2"/>
    </row>
    <row r="98" spans="1:12" ht="14.25">
      <c r="A98" s="2"/>
      <c r="C98" s="4"/>
      <c r="D98" s="4"/>
      <c r="E98" s="4"/>
      <c r="F98" s="4"/>
      <c r="G98" s="4"/>
      <c r="H98" s="4"/>
      <c r="I98" s="4"/>
      <c r="J98" s="4"/>
      <c r="K98" s="4"/>
      <c r="L98" s="2"/>
    </row>
    <row r="99" spans="1:12" ht="14.25">
      <c r="A99" s="2"/>
      <c r="C99" s="4"/>
      <c r="D99" s="4"/>
      <c r="E99" s="4"/>
      <c r="F99" s="4"/>
      <c r="G99" s="4"/>
      <c r="H99" s="4"/>
      <c r="I99" s="4"/>
      <c r="J99" s="4"/>
      <c r="K99" s="4"/>
      <c r="L99" s="2"/>
    </row>
    <row r="100" spans="1:12" ht="14.25">
      <c r="A100" s="2"/>
      <c r="C100" s="4"/>
      <c r="D100" s="4"/>
      <c r="E100" s="4"/>
      <c r="F100" s="4"/>
      <c r="G100" s="4"/>
      <c r="H100" s="4"/>
      <c r="I100" s="4"/>
      <c r="J100" s="4"/>
      <c r="K100" s="4"/>
      <c r="L100" s="2"/>
    </row>
    <row r="101" spans="1:12" ht="14.25">
      <c r="A101" s="2"/>
      <c r="C101" s="5"/>
      <c r="D101" s="5"/>
      <c r="E101" s="5"/>
      <c r="F101" s="5"/>
      <c r="G101" s="5"/>
      <c r="H101" s="5"/>
      <c r="I101" s="5"/>
      <c r="J101" s="5"/>
      <c r="K101" s="5"/>
      <c r="L101" s="2"/>
    </row>
    <row r="102" spans="1:12" ht="14.25">
      <c r="A102" s="2"/>
      <c r="C102" s="5"/>
      <c r="D102" s="5"/>
      <c r="E102" s="5"/>
      <c r="F102" s="5"/>
      <c r="G102" s="5"/>
      <c r="H102" s="5"/>
      <c r="I102" s="5"/>
      <c r="J102" s="5"/>
      <c r="K102" s="5"/>
      <c r="L102" s="2"/>
    </row>
    <row r="103" spans="1:12" ht="14.25">
      <c r="A103" s="2"/>
      <c r="C103" s="5"/>
      <c r="D103" s="5"/>
      <c r="E103" s="5"/>
      <c r="F103" s="5"/>
      <c r="G103" s="5"/>
      <c r="H103" s="5"/>
      <c r="I103" s="5"/>
      <c r="J103" s="5"/>
      <c r="K103" s="5"/>
      <c r="L103" s="2"/>
    </row>
    <row r="104" spans="1:12" ht="14.25">
      <c r="A104" s="2"/>
      <c r="C104" s="5"/>
      <c r="D104" s="5"/>
      <c r="E104" s="5"/>
      <c r="F104" s="5"/>
      <c r="G104" s="5"/>
      <c r="H104" s="5"/>
      <c r="I104" s="5"/>
      <c r="J104" s="5"/>
      <c r="K104" s="5"/>
      <c r="L104" s="2"/>
    </row>
    <row r="105" spans="1:12" ht="14.25">
      <c r="A105" s="2"/>
      <c r="C105" s="5"/>
      <c r="D105" s="5"/>
      <c r="E105" s="5"/>
      <c r="F105" s="5"/>
      <c r="G105" s="5"/>
      <c r="H105" s="5"/>
      <c r="I105" s="5"/>
      <c r="J105" s="5"/>
      <c r="K105" s="5"/>
      <c r="L105" s="2"/>
    </row>
    <row r="106" spans="1:12" ht="14.25">
      <c r="A106" s="2"/>
      <c r="C106" s="5"/>
      <c r="D106" s="5"/>
      <c r="E106" s="5"/>
      <c r="F106" s="5"/>
      <c r="G106" s="5"/>
      <c r="H106" s="5"/>
      <c r="I106" s="5"/>
      <c r="J106" s="5"/>
      <c r="K106" s="5"/>
      <c r="L106" s="2"/>
    </row>
    <row r="107" spans="1:12" ht="14.25">
      <c r="A107" s="2"/>
      <c r="C107" s="5"/>
      <c r="D107" s="5"/>
      <c r="E107" s="5"/>
      <c r="F107" s="5"/>
      <c r="G107" s="5"/>
      <c r="H107" s="5"/>
      <c r="I107" s="5"/>
      <c r="J107" s="5"/>
      <c r="K107" s="5"/>
      <c r="L107" s="2"/>
    </row>
    <row r="108" spans="1:11" ht="14.25">
      <c r="A108" s="2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4.25">
      <c r="A109" s="2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4.25">
      <c r="A110" s="2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4.25">
      <c r="A111" s="2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4.25">
      <c r="A112" s="2"/>
      <c r="C112" s="5"/>
      <c r="D112" s="5"/>
      <c r="E112" s="5"/>
      <c r="F112" s="5"/>
      <c r="G112" s="5"/>
      <c r="H112" s="5"/>
      <c r="I112" s="5"/>
      <c r="J112" s="5"/>
      <c r="K112" s="5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  <row r="156" ht="14.25">
      <c r="A156" s="2"/>
    </row>
    <row r="157" ht="14.25">
      <c r="A157" s="2"/>
    </row>
    <row r="158" ht="14.25">
      <c r="A158" s="2"/>
    </row>
    <row r="159" ht="14.25">
      <c r="A159" s="2"/>
    </row>
    <row r="160" ht="14.25">
      <c r="A160" s="2"/>
    </row>
    <row r="161" ht="14.25">
      <c r="A161" s="2"/>
    </row>
    <row r="162" ht="14.25">
      <c r="A162" s="2"/>
    </row>
    <row r="163" ht="14.25">
      <c r="A163" s="2"/>
    </row>
    <row r="164" ht="14.25">
      <c r="A164" s="2"/>
    </row>
    <row r="165" ht="14.25">
      <c r="A165" s="2"/>
    </row>
    <row r="166" ht="14.25">
      <c r="A166" s="2"/>
    </row>
    <row r="167" ht="14.25">
      <c r="A167" s="2"/>
    </row>
    <row r="168" ht="14.25">
      <c r="A168" s="2"/>
    </row>
    <row r="169" ht="14.25">
      <c r="A169" s="2"/>
    </row>
    <row r="170" ht="14.25">
      <c r="A170" s="2"/>
    </row>
    <row r="171" ht="14.25">
      <c r="A171" s="2"/>
    </row>
    <row r="172" ht="14.25">
      <c r="A172" s="2"/>
    </row>
    <row r="173" ht="14.25">
      <c r="A173" s="2"/>
    </row>
    <row r="174" ht="14.25">
      <c r="A174" s="2"/>
    </row>
    <row r="175" ht="14.25">
      <c r="A175" s="2"/>
    </row>
    <row r="176" ht="14.25">
      <c r="A176" s="2"/>
    </row>
    <row r="177" ht="14.25">
      <c r="A177" s="2"/>
    </row>
    <row r="178" ht="14.25">
      <c r="A178" s="2"/>
    </row>
    <row r="179" ht="14.25">
      <c r="A179" s="2"/>
    </row>
    <row r="180" ht="14.25">
      <c r="A180" s="2"/>
    </row>
    <row r="181" ht="14.25">
      <c r="A181" s="2"/>
    </row>
    <row r="182" ht="14.25">
      <c r="A182" s="2"/>
    </row>
    <row r="183" ht="14.25">
      <c r="A183" s="2"/>
    </row>
    <row r="184" ht="14.25">
      <c r="A184" s="2"/>
    </row>
    <row r="185" ht="14.25">
      <c r="A185" s="2"/>
    </row>
    <row r="186" ht="14.25">
      <c r="A186" s="2"/>
    </row>
    <row r="187" ht="14.25">
      <c r="A187" s="2"/>
    </row>
    <row r="188" ht="14.25">
      <c r="A188" s="2"/>
    </row>
    <row r="189" ht="14.25">
      <c r="A189" s="2"/>
    </row>
    <row r="190" ht="14.25">
      <c r="A190" s="2"/>
    </row>
    <row r="191" ht="14.25">
      <c r="A191" s="2"/>
    </row>
    <row r="192" ht="14.25">
      <c r="A192" s="2"/>
    </row>
  </sheetData>
  <sheetProtection/>
  <mergeCells count="8">
    <mergeCell ref="A1:I1"/>
    <mergeCell ref="A2:I2"/>
    <mergeCell ref="A3:I3"/>
    <mergeCell ref="A4:I4"/>
    <mergeCell ref="J1:R1"/>
    <mergeCell ref="J2:R2"/>
    <mergeCell ref="J3:R3"/>
    <mergeCell ref="J4:R4"/>
  </mergeCells>
  <printOptions/>
  <pageMargins left="0.49" right="0.5" top="0.5" bottom="0.48" header="0" footer="0.5"/>
  <pageSetup horizontalDpi="600" verticalDpi="600" orientation="landscape" scale="70" r:id="rId1"/>
  <headerFooter alignWithMargins="0">
    <oddFooter>&amp;CPage &amp;P</oddFooter>
  </headerFooter>
  <rowBreaks count="1" manualBreakCount="1">
    <brk id="3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zoomScaleNormal="75" zoomScaleSheetLayoutView="75" zoomScalePageLayoutView="0" workbookViewId="0" topLeftCell="A1">
      <selection activeCell="C15" sqref="C15"/>
    </sheetView>
  </sheetViews>
  <sheetFormatPr defaultColWidth="9.140625" defaultRowHeight="12.75"/>
  <cols>
    <col min="1" max="1" width="40.8515625" style="0" customWidth="1"/>
    <col min="2" max="2" width="27.421875" style="0" customWidth="1"/>
    <col min="3" max="8" width="14.7109375" style="0" customWidth="1"/>
    <col min="9" max="9" width="0.13671875" style="0" customWidth="1"/>
    <col min="10" max="16384" width="9.140625" style="37" customWidth="1"/>
  </cols>
  <sheetData>
    <row r="1" spans="1:9" ht="17.2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6"/>
    </row>
    <row r="2" spans="1:9" ht="17.25" customHeight="1">
      <c r="A2" s="182" t="s">
        <v>1</v>
      </c>
      <c r="B2" s="182"/>
      <c r="C2" s="182"/>
      <c r="D2" s="182"/>
      <c r="E2" s="182"/>
      <c r="F2" s="182"/>
      <c r="G2" s="182"/>
      <c r="H2" s="182"/>
      <c r="I2" s="16"/>
    </row>
    <row r="3" spans="1:9" ht="17.25" customHeight="1">
      <c r="A3" s="182" t="s">
        <v>2</v>
      </c>
      <c r="B3" s="182"/>
      <c r="C3" s="182"/>
      <c r="D3" s="182"/>
      <c r="E3" s="182"/>
      <c r="F3" s="182"/>
      <c r="G3" s="182"/>
      <c r="H3" s="182"/>
      <c r="I3" s="16"/>
    </row>
    <row r="4" spans="1:9" ht="17.25" customHeight="1">
      <c r="A4" s="182" t="s">
        <v>72</v>
      </c>
      <c r="B4" s="182"/>
      <c r="C4" s="182"/>
      <c r="D4" s="182"/>
      <c r="E4" s="182"/>
      <c r="F4" s="182"/>
      <c r="G4" s="182"/>
      <c r="H4" s="182"/>
      <c r="I4" s="16"/>
    </row>
    <row r="5" spans="1:8" ht="17.25" customHeight="1">
      <c r="A5" s="2"/>
      <c r="B5" s="2"/>
      <c r="C5" s="2"/>
      <c r="D5" s="2"/>
      <c r="E5" s="2"/>
      <c r="F5" s="2"/>
      <c r="G5" s="2"/>
      <c r="H5" s="2"/>
    </row>
    <row r="6" spans="1:8" ht="17.25" customHeight="1">
      <c r="A6" s="19" t="s">
        <v>3</v>
      </c>
      <c r="B6" s="15"/>
      <c r="C6" s="20">
        <v>2015</v>
      </c>
      <c r="D6" s="20">
        <v>2016</v>
      </c>
      <c r="E6" s="20">
        <v>2017</v>
      </c>
      <c r="F6" s="20">
        <v>2018</v>
      </c>
      <c r="G6" s="20">
        <v>2019</v>
      </c>
      <c r="H6" s="20" t="s">
        <v>6</v>
      </c>
    </row>
    <row r="7" spans="1:8" ht="17.25" customHeight="1">
      <c r="A7" s="21" t="s">
        <v>4</v>
      </c>
      <c r="B7" s="15"/>
      <c r="C7" s="15"/>
      <c r="D7" s="15"/>
      <c r="H7" s="86"/>
    </row>
    <row r="8" spans="1:9" ht="17.25" customHeight="1">
      <c r="A8" s="121" t="s">
        <v>97</v>
      </c>
      <c r="B8" s="93" t="s">
        <v>17</v>
      </c>
      <c r="C8" s="176">
        <v>235000</v>
      </c>
      <c r="D8" s="154">
        <v>0</v>
      </c>
      <c r="E8" s="154">
        <v>0</v>
      </c>
      <c r="F8" s="154">
        <v>0</v>
      </c>
      <c r="G8" s="154">
        <v>0</v>
      </c>
      <c r="H8" s="154">
        <f>SUM(C8:G8)</f>
        <v>235000</v>
      </c>
      <c r="I8" s="155"/>
    </row>
    <row r="9" spans="1:9" ht="17.25" customHeight="1">
      <c r="A9" s="79" t="s">
        <v>74</v>
      </c>
      <c r="B9" s="98" t="s">
        <v>5</v>
      </c>
      <c r="C9" s="176"/>
      <c r="D9" s="154"/>
      <c r="E9" s="154"/>
      <c r="F9" s="154"/>
      <c r="G9" s="154"/>
      <c r="H9" s="154"/>
      <c r="I9" s="155"/>
    </row>
    <row r="10" spans="1:9" s="109" customFormat="1" ht="17.25" customHeight="1">
      <c r="A10" s="77"/>
      <c r="B10" s="77" t="s">
        <v>71</v>
      </c>
      <c r="C10" s="177">
        <v>235000</v>
      </c>
      <c r="D10" s="156">
        <v>0</v>
      </c>
      <c r="E10" s="156">
        <v>0</v>
      </c>
      <c r="F10" s="156">
        <v>0</v>
      </c>
      <c r="G10" s="156">
        <v>0</v>
      </c>
      <c r="H10" s="156">
        <f>SUM(C10:G10)</f>
        <v>235000</v>
      </c>
      <c r="I10" s="157"/>
    </row>
    <row r="11" spans="1:8" s="109" customFormat="1" ht="17.25" customHeight="1">
      <c r="A11" s="79"/>
      <c r="B11" s="79"/>
      <c r="C11" s="99"/>
      <c r="D11" s="99"/>
      <c r="E11" s="37"/>
      <c r="F11" s="37"/>
      <c r="G11" s="37"/>
      <c r="H11" s="103"/>
    </row>
    <row r="12" spans="1:8" s="109" customFormat="1" ht="17.25" customHeight="1">
      <c r="A12" s="79"/>
      <c r="B12" s="79"/>
      <c r="C12" s="99"/>
      <c r="D12" s="99"/>
      <c r="E12" s="37"/>
      <c r="F12" s="37"/>
      <c r="G12" s="37"/>
      <c r="H12" s="103"/>
    </row>
    <row r="13" spans="1:8" ht="15">
      <c r="A13" s="67"/>
      <c r="B13" s="67"/>
      <c r="C13" s="86"/>
      <c r="D13" s="86"/>
      <c r="H13" s="86"/>
    </row>
    <row r="14" spans="1:8" ht="15.75">
      <c r="A14" s="15" t="s">
        <v>73</v>
      </c>
      <c r="B14" s="15"/>
      <c r="C14" s="20">
        <v>2015</v>
      </c>
      <c r="D14" s="20">
        <v>2016</v>
      </c>
      <c r="E14" s="20">
        <v>2017</v>
      </c>
      <c r="F14" s="20">
        <v>2018</v>
      </c>
      <c r="G14" s="20">
        <v>2019</v>
      </c>
      <c r="H14" s="88" t="s">
        <v>6</v>
      </c>
    </row>
    <row r="15" spans="1:8" ht="15">
      <c r="A15" s="14"/>
      <c r="B15" s="67" t="s">
        <v>17</v>
      </c>
      <c r="C15" s="65">
        <f>C8</f>
        <v>235000</v>
      </c>
      <c r="D15" s="65">
        <f>D8</f>
        <v>0</v>
      </c>
      <c r="E15" s="65">
        <f>E8</f>
        <v>0</v>
      </c>
      <c r="F15" s="65">
        <f>F8</f>
        <v>0</v>
      </c>
      <c r="G15" s="65">
        <f>G8</f>
        <v>0</v>
      </c>
      <c r="H15" s="86">
        <f>SUM(C15:G15)</f>
        <v>235000</v>
      </c>
    </row>
    <row r="16" spans="1:8" ht="15">
      <c r="A16" s="14"/>
      <c r="B16" s="67"/>
      <c r="C16" s="65"/>
      <c r="D16" s="65"/>
      <c r="E16" s="65"/>
      <c r="F16" s="65"/>
      <c r="G16" s="65"/>
      <c r="H16" s="86"/>
    </row>
    <row r="17" spans="1:8" ht="15">
      <c r="A17" s="14"/>
      <c r="B17" s="14" t="s">
        <v>9</v>
      </c>
      <c r="C17" s="72">
        <f>C10</f>
        <v>235000</v>
      </c>
      <c r="D17" s="72">
        <f>D10</f>
        <v>0</v>
      </c>
      <c r="E17" s="72">
        <f>E10</f>
        <v>0</v>
      </c>
      <c r="F17" s="72">
        <f>F10</f>
        <v>0</v>
      </c>
      <c r="G17" s="72">
        <f>G10</f>
        <v>0</v>
      </c>
      <c r="H17" s="78">
        <f>SUM(C17:G17)</f>
        <v>235000</v>
      </c>
    </row>
    <row r="18" spans="1:8" ht="15">
      <c r="A18" s="14"/>
      <c r="B18" s="14"/>
      <c r="C18" s="65"/>
      <c r="D18" s="65"/>
      <c r="H18" s="86"/>
    </row>
    <row r="19" spans="1:8" ht="15">
      <c r="A19" s="14"/>
      <c r="B19" s="168" t="s">
        <v>15</v>
      </c>
      <c r="C19" s="99">
        <f>C17</f>
        <v>235000</v>
      </c>
      <c r="D19" s="99">
        <f>D17</f>
        <v>0</v>
      </c>
      <c r="E19" s="99">
        <f>E17</f>
        <v>0</v>
      </c>
      <c r="F19" s="99">
        <f>F17</f>
        <v>0</v>
      </c>
      <c r="G19" s="99">
        <f>G17</f>
        <v>0</v>
      </c>
      <c r="H19" s="86">
        <f>SUM(C19:G19)</f>
        <v>235000</v>
      </c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0"/>
  <sheetViews>
    <sheetView view="pageBreakPreview" zoomScale="60" zoomScalePageLayoutView="0" workbookViewId="0" topLeftCell="A1">
      <selection activeCell="D14" sqref="D14"/>
    </sheetView>
  </sheetViews>
  <sheetFormatPr defaultColWidth="9.140625" defaultRowHeight="12.75"/>
  <cols>
    <col min="1" max="1" width="51.7109375" style="0" customWidth="1"/>
    <col min="2" max="2" width="31.8515625" style="0" customWidth="1"/>
    <col min="3" max="3" width="14.7109375" style="0" hidden="1" customWidth="1"/>
    <col min="4" max="8" width="15.421875" style="0" customWidth="1"/>
    <col min="9" max="9" width="16.7109375" style="0" customWidth="1"/>
    <col min="10" max="10" width="12.7109375" style="0" customWidth="1"/>
  </cols>
  <sheetData>
    <row r="1" spans="1:10" ht="18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6"/>
    </row>
    <row r="2" spans="1:10" ht="18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6"/>
    </row>
    <row r="3" spans="1:10" ht="18">
      <c r="A3" s="182" t="s">
        <v>2</v>
      </c>
      <c r="B3" s="182"/>
      <c r="C3" s="182"/>
      <c r="D3" s="182"/>
      <c r="E3" s="182"/>
      <c r="F3" s="182"/>
      <c r="G3" s="182"/>
      <c r="H3" s="182"/>
      <c r="I3" s="182"/>
      <c r="J3" s="16"/>
    </row>
    <row r="4" spans="1:10" ht="18">
      <c r="A4" s="182" t="s">
        <v>91</v>
      </c>
      <c r="B4" s="182"/>
      <c r="C4" s="182"/>
      <c r="D4" s="182"/>
      <c r="E4" s="182"/>
      <c r="F4" s="182"/>
      <c r="G4" s="182"/>
      <c r="H4" s="182"/>
      <c r="I4" s="182"/>
      <c r="J4" s="16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19" t="s">
        <v>3</v>
      </c>
      <c r="B6" s="15"/>
      <c r="C6" s="20"/>
      <c r="D6" s="20">
        <v>2015</v>
      </c>
      <c r="E6" s="20">
        <v>2016</v>
      </c>
      <c r="F6" s="20">
        <v>2017</v>
      </c>
      <c r="G6" s="20">
        <v>2018</v>
      </c>
      <c r="H6" s="20">
        <v>2019</v>
      </c>
      <c r="I6" s="20" t="s">
        <v>6</v>
      </c>
    </row>
    <row r="7" spans="1:9" ht="15.75">
      <c r="A7" s="21" t="s">
        <v>4</v>
      </c>
      <c r="B7" s="15"/>
      <c r="C7" s="15"/>
      <c r="D7" s="15"/>
      <c r="E7" s="15"/>
      <c r="F7" s="112"/>
      <c r="G7" s="112"/>
      <c r="H7" s="112"/>
      <c r="I7" s="86"/>
    </row>
    <row r="8" spans="1:9" ht="1.5" customHeight="1">
      <c r="A8" s="21"/>
      <c r="B8" s="15"/>
      <c r="C8" s="15"/>
      <c r="D8" s="15"/>
      <c r="E8" s="15"/>
      <c r="F8" s="112"/>
      <c r="G8" s="112"/>
      <c r="H8" s="112"/>
      <c r="I8" s="86"/>
    </row>
    <row r="9" spans="1:10" ht="15.75">
      <c r="A9" s="93" t="s">
        <v>90</v>
      </c>
      <c r="B9" s="93" t="s">
        <v>17</v>
      </c>
      <c r="C9" s="102"/>
      <c r="D9" s="154">
        <v>128000</v>
      </c>
      <c r="E9" s="154">
        <v>0</v>
      </c>
      <c r="F9" s="154">
        <v>0</v>
      </c>
      <c r="G9" s="154">
        <v>0</v>
      </c>
      <c r="H9" s="154">
        <v>0</v>
      </c>
      <c r="I9" s="155">
        <f>SUM(D9:G9)</f>
        <v>128000</v>
      </c>
      <c r="J9" s="17"/>
    </row>
    <row r="10" spans="1:10" ht="15.75">
      <c r="A10" s="93"/>
      <c r="B10" s="98" t="s">
        <v>5</v>
      </c>
      <c r="C10" s="102"/>
      <c r="D10" s="154"/>
      <c r="E10" s="154"/>
      <c r="F10" s="154"/>
      <c r="G10" s="154"/>
      <c r="H10" s="154"/>
      <c r="I10" s="155"/>
      <c r="J10" s="17"/>
    </row>
    <row r="11" spans="1:10" ht="15.75">
      <c r="A11" s="93"/>
      <c r="B11" s="77" t="s">
        <v>41</v>
      </c>
      <c r="C11" s="104"/>
      <c r="D11" s="156">
        <v>128000</v>
      </c>
      <c r="E11" s="156">
        <v>0</v>
      </c>
      <c r="F11" s="156">
        <v>0</v>
      </c>
      <c r="G11" s="156">
        <v>0</v>
      </c>
      <c r="H11" s="156">
        <v>0</v>
      </c>
      <c r="I11" s="157">
        <f>SUM(D11:G11)</f>
        <v>128000</v>
      </c>
      <c r="J11" s="17"/>
    </row>
    <row r="12" spans="1:9" ht="15.75">
      <c r="A12" s="67"/>
      <c r="B12" s="67"/>
      <c r="C12" s="95"/>
      <c r="D12" s="69"/>
      <c r="E12" s="85"/>
      <c r="F12" s="113"/>
      <c r="G12" s="113"/>
      <c r="H12" s="113"/>
      <c r="I12" s="86"/>
    </row>
    <row r="13" spans="1:9" ht="15.75">
      <c r="A13" s="15" t="s">
        <v>83</v>
      </c>
      <c r="B13" s="15"/>
      <c r="C13" s="20"/>
      <c r="D13" s="20">
        <v>2015</v>
      </c>
      <c r="E13" s="20">
        <v>2016</v>
      </c>
      <c r="F13" s="20">
        <v>2017</v>
      </c>
      <c r="G13" s="20">
        <v>2018</v>
      </c>
      <c r="H13" s="20">
        <v>2018</v>
      </c>
      <c r="I13" s="88" t="s">
        <v>6</v>
      </c>
    </row>
    <row r="14" spans="1:9" ht="15">
      <c r="A14" s="14"/>
      <c r="B14" s="67" t="s">
        <v>17</v>
      </c>
      <c r="C14" s="96"/>
      <c r="D14" s="86">
        <f>D9</f>
        <v>128000</v>
      </c>
      <c r="E14" s="86">
        <f>E9</f>
        <v>0</v>
      </c>
      <c r="F14" s="86">
        <f>F9</f>
        <v>0</v>
      </c>
      <c r="G14" s="86">
        <f>G9</f>
        <v>0</v>
      </c>
      <c r="H14" s="86">
        <f>H9</f>
        <v>0</v>
      </c>
      <c r="I14" s="86">
        <f>SUM(D14:G14)</f>
        <v>128000</v>
      </c>
    </row>
    <row r="15" spans="1:10" ht="15">
      <c r="A15" s="14"/>
      <c r="B15" s="82" t="s">
        <v>5</v>
      </c>
      <c r="C15" s="97"/>
      <c r="D15" s="89"/>
      <c r="E15" s="89"/>
      <c r="F15" s="89"/>
      <c r="G15" s="89"/>
      <c r="H15" s="89"/>
      <c r="I15" s="86"/>
      <c r="J15" s="4"/>
    </row>
    <row r="16" spans="1:10" ht="15">
      <c r="A16" s="14"/>
      <c r="B16" s="14" t="s">
        <v>86</v>
      </c>
      <c r="C16" s="80"/>
      <c r="D16" s="72">
        <f>D11</f>
        <v>128000</v>
      </c>
      <c r="E16" s="72">
        <f>E11</f>
        <v>0</v>
      </c>
      <c r="F16" s="72">
        <f>F11</f>
        <v>0</v>
      </c>
      <c r="G16" s="72">
        <f>G11</f>
        <v>0</v>
      </c>
      <c r="H16" s="72">
        <f>H11</f>
        <v>0</v>
      </c>
      <c r="I16" s="78">
        <f>SUM(D16:G16)</f>
        <v>128000</v>
      </c>
      <c r="J16" s="4"/>
    </row>
    <row r="17" spans="1:10" ht="15">
      <c r="A17" s="14"/>
      <c r="B17" s="14"/>
      <c r="C17" s="80"/>
      <c r="D17" s="69"/>
      <c r="E17" s="69"/>
      <c r="F17" s="69"/>
      <c r="G17" s="69"/>
      <c r="H17" s="69"/>
      <c r="I17" s="86"/>
      <c r="J17" s="4"/>
    </row>
    <row r="18" spans="1:10" ht="15">
      <c r="A18" s="14"/>
      <c r="B18" s="168" t="s">
        <v>15</v>
      </c>
      <c r="C18" s="80"/>
      <c r="D18" s="65">
        <f>SUM(D16:D16)</f>
        <v>128000</v>
      </c>
      <c r="E18" s="65">
        <f>SUM(E16:E16)</f>
        <v>0</v>
      </c>
      <c r="F18" s="65">
        <f>SUM(F14)</f>
        <v>0</v>
      </c>
      <c r="G18" s="65">
        <f>SUM(G14)</f>
        <v>0</v>
      </c>
      <c r="H18" s="65">
        <f>SUM(H14)</f>
        <v>0</v>
      </c>
      <c r="I18" s="86">
        <f>SUM(I14)</f>
        <v>128000</v>
      </c>
      <c r="J18" s="4"/>
    </row>
    <row r="19" spans="1:10" ht="16.5">
      <c r="A19" s="26"/>
      <c r="B19" s="26"/>
      <c r="C19" s="26"/>
      <c r="D19" s="58"/>
      <c r="E19" s="58"/>
      <c r="F19" s="58"/>
      <c r="G19" s="58"/>
      <c r="H19" s="58"/>
      <c r="I19" s="58" t="s">
        <v>47</v>
      </c>
      <c r="J19" s="4"/>
    </row>
    <row r="20" spans="1:10" ht="16.5">
      <c r="A20" s="26"/>
      <c r="B20" s="26"/>
      <c r="C20" s="26"/>
      <c r="D20" s="58"/>
      <c r="E20" s="58"/>
      <c r="F20" s="58"/>
      <c r="G20" s="58"/>
      <c r="H20" s="58"/>
      <c r="I20" s="58"/>
      <c r="J20" s="4"/>
    </row>
    <row r="21" spans="1:10" ht="16.5">
      <c r="A21" s="26"/>
      <c r="B21" s="26"/>
      <c r="C21" s="26"/>
      <c r="D21" s="58"/>
      <c r="E21" s="58"/>
      <c r="F21" s="58"/>
      <c r="G21" s="58"/>
      <c r="H21" s="58"/>
      <c r="I21" s="58"/>
      <c r="J21" s="4"/>
    </row>
    <row r="22" spans="1:10" ht="16.5">
      <c r="A22" s="26"/>
      <c r="B22" s="26"/>
      <c r="C22" s="27"/>
      <c r="D22" s="58"/>
      <c r="E22" s="58"/>
      <c r="F22" s="58"/>
      <c r="G22" s="58"/>
      <c r="H22" s="58"/>
      <c r="I22" s="58"/>
      <c r="J22" s="4"/>
    </row>
    <row r="23" spans="1:10" ht="16.5">
      <c r="A23" s="26"/>
      <c r="B23" s="26"/>
      <c r="C23" s="27"/>
      <c r="D23" s="58"/>
      <c r="E23" s="58"/>
      <c r="F23" s="58"/>
      <c r="G23" s="58"/>
      <c r="H23" s="58"/>
      <c r="I23" s="58"/>
      <c r="J23" s="4"/>
    </row>
    <row r="24" spans="1:10" ht="14.25">
      <c r="A24" s="2"/>
      <c r="B24" s="2"/>
      <c r="C24" s="4"/>
      <c r="D24" s="56"/>
      <c r="E24" s="56"/>
      <c r="F24" s="56"/>
      <c r="G24" s="56"/>
      <c r="H24" s="56"/>
      <c r="I24" s="56"/>
      <c r="J24" s="4"/>
    </row>
    <row r="25" spans="1:10" ht="14.25">
      <c r="A25" s="2"/>
      <c r="B25" s="2"/>
      <c r="C25" s="4"/>
      <c r="D25" s="56"/>
      <c r="E25" s="56"/>
      <c r="F25" s="56"/>
      <c r="G25" s="56"/>
      <c r="H25" s="56"/>
      <c r="I25" s="56"/>
      <c r="J25" s="4"/>
    </row>
    <row r="26" spans="1:10" ht="14.25">
      <c r="A26" s="2"/>
      <c r="B26" s="2"/>
      <c r="C26" s="4"/>
      <c r="D26" s="56"/>
      <c r="E26" s="56"/>
      <c r="F26" s="56"/>
      <c r="G26" s="56"/>
      <c r="H26" s="56"/>
      <c r="I26" s="56"/>
      <c r="J26" s="4"/>
    </row>
    <row r="27" spans="1:10" ht="14.25">
      <c r="A27" s="2"/>
      <c r="B27" s="2"/>
      <c r="C27" s="4"/>
      <c r="D27" s="56"/>
      <c r="E27" s="56"/>
      <c r="F27" s="56"/>
      <c r="G27" s="56"/>
      <c r="H27" s="56"/>
      <c r="I27" s="56"/>
      <c r="J27" s="4"/>
    </row>
    <row r="28" spans="1:10" ht="14.25">
      <c r="A28" s="2"/>
      <c r="B28" s="2"/>
      <c r="C28" s="4"/>
      <c r="D28" s="56"/>
      <c r="E28" s="56"/>
      <c r="F28" s="56"/>
      <c r="G28" s="56"/>
      <c r="H28" s="56"/>
      <c r="I28" s="56"/>
      <c r="J28" s="4"/>
    </row>
    <row r="29" spans="1:10" ht="14.25">
      <c r="A29" s="2"/>
      <c r="B29" s="2"/>
      <c r="C29" s="4"/>
      <c r="D29" s="56"/>
      <c r="E29" s="56"/>
      <c r="F29" s="56"/>
      <c r="G29" s="56"/>
      <c r="H29" s="56"/>
      <c r="I29" s="56"/>
      <c r="J29" s="4"/>
    </row>
    <row r="30" spans="1:10" ht="14.25">
      <c r="A30" s="2"/>
      <c r="B30" s="2"/>
      <c r="C30" s="4"/>
      <c r="D30" s="56"/>
      <c r="E30" s="56"/>
      <c r="F30" s="56"/>
      <c r="G30" s="56"/>
      <c r="H30" s="56"/>
      <c r="I30" s="56"/>
      <c r="J30" s="4"/>
    </row>
    <row r="31" spans="1:10" ht="14.25">
      <c r="A31" s="2"/>
      <c r="B31" s="2"/>
      <c r="C31" s="4"/>
      <c r="D31" s="56"/>
      <c r="E31" s="56"/>
      <c r="F31" s="56"/>
      <c r="G31" s="56"/>
      <c r="H31" s="56"/>
      <c r="I31" s="56"/>
      <c r="J31" s="4"/>
    </row>
    <row r="32" spans="1:10" ht="14.25">
      <c r="A32" s="2"/>
      <c r="B32" s="2"/>
      <c r="C32" s="4"/>
      <c r="D32" s="56"/>
      <c r="E32" s="56"/>
      <c r="F32" s="56"/>
      <c r="G32" s="56"/>
      <c r="H32" s="56"/>
      <c r="I32" s="56"/>
      <c r="J32" s="4"/>
    </row>
    <row r="33" spans="1:10" ht="14.25">
      <c r="A33" s="2"/>
      <c r="B33" s="2"/>
      <c r="C33" s="4"/>
      <c r="D33" s="56"/>
      <c r="E33" s="56"/>
      <c r="F33" s="56"/>
      <c r="G33" s="56"/>
      <c r="H33" s="56"/>
      <c r="I33" s="56"/>
      <c r="J33" s="4"/>
    </row>
    <row r="34" spans="1:10" ht="14.25">
      <c r="A34" s="2"/>
      <c r="B34" s="2"/>
      <c r="C34" s="4"/>
      <c r="D34" s="56"/>
      <c r="E34" s="56"/>
      <c r="F34" s="56"/>
      <c r="G34" s="56"/>
      <c r="H34" s="56"/>
      <c r="I34" s="56"/>
      <c r="J34" s="4"/>
    </row>
    <row r="35" spans="1:10" ht="14.25">
      <c r="A35" s="2"/>
      <c r="B35" s="2"/>
      <c r="C35" s="4"/>
      <c r="D35" s="56"/>
      <c r="E35" s="56"/>
      <c r="F35" s="56"/>
      <c r="G35" s="56"/>
      <c r="H35" s="56"/>
      <c r="I35" s="56"/>
      <c r="J35" s="4"/>
    </row>
    <row r="36" spans="1:10" ht="14.25">
      <c r="A36" s="2"/>
      <c r="B36" s="2"/>
      <c r="C36" s="4"/>
      <c r="D36" s="56"/>
      <c r="E36" s="56"/>
      <c r="F36" s="56"/>
      <c r="G36" s="56"/>
      <c r="H36" s="56"/>
      <c r="I36" s="56"/>
      <c r="J36" s="4"/>
    </row>
    <row r="37" spans="1:10" ht="14.25">
      <c r="A37" s="2"/>
      <c r="B37" s="2"/>
      <c r="C37" s="4"/>
      <c r="D37" s="56"/>
      <c r="E37" s="56"/>
      <c r="F37" s="56"/>
      <c r="G37" s="56"/>
      <c r="H37" s="56"/>
      <c r="I37" s="56"/>
      <c r="J37" s="4"/>
    </row>
    <row r="38" spans="1:10" ht="14.25">
      <c r="A38" s="2"/>
      <c r="B38" s="2"/>
      <c r="C38" s="4"/>
      <c r="D38" s="56"/>
      <c r="E38" s="56"/>
      <c r="F38" s="56"/>
      <c r="G38" s="56"/>
      <c r="H38" s="56"/>
      <c r="I38" s="56"/>
      <c r="J38" s="4"/>
    </row>
    <row r="39" spans="1:10" ht="14.25">
      <c r="A39" s="2"/>
      <c r="B39" s="2"/>
      <c r="C39" s="4"/>
      <c r="D39" s="56"/>
      <c r="E39" s="56"/>
      <c r="F39" s="56"/>
      <c r="G39" s="56"/>
      <c r="H39" s="56"/>
      <c r="I39" s="56"/>
      <c r="J39" s="4"/>
    </row>
    <row r="40" spans="1:10" ht="14.25">
      <c r="A40" s="2"/>
      <c r="B40" s="2"/>
      <c r="C40" s="4"/>
      <c r="D40" s="56"/>
      <c r="E40" s="56"/>
      <c r="F40" s="56"/>
      <c r="G40" s="56"/>
      <c r="H40" s="56"/>
      <c r="I40" s="56"/>
      <c r="J40" s="4"/>
    </row>
    <row r="41" spans="1:10" ht="14.25">
      <c r="A41" s="2"/>
      <c r="B41" s="2"/>
      <c r="C41" s="4"/>
      <c r="D41" s="56"/>
      <c r="E41" s="56"/>
      <c r="F41" s="56"/>
      <c r="G41" s="56"/>
      <c r="H41" s="56"/>
      <c r="I41" s="56"/>
      <c r="J41" s="4"/>
    </row>
    <row r="42" spans="1:10" ht="14.25">
      <c r="A42" s="2"/>
      <c r="B42" s="2"/>
      <c r="C42" s="4"/>
      <c r="D42" s="56"/>
      <c r="E42" s="56"/>
      <c r="F42" s="56"/>
      <c r="G42" s="56"/>
      <c r="H42" s="56"/>
      <c r="I42" s="56"/>
      <c r="J42" s="4"/>
    </row>
    <row r="43" spans="1:10" ht="14.25">
      <c r="A43" s="2"/>
      <c r="B43" s="2"/>
      <c r="C43" s="4"/>
      <c r="D43" s="56"/>
      <c r="E43" s="56"/>
      <c r="F43" s="56"/>
      <c r="G43" s="56"/>
      <c r="H43" s="56"/>
      <c r="I43" s="56"/>
      <c r="J43" s="4"/>
    </row>
    <row r="44" spans="1:10" ht="14.25">
      <c r="A44" s="2"/>
      <c r="B44" s="2"/>
      <c r="C44" s="4"/>
      <c r="D44" s="56"/>
      <c r="E44" s="56"/>
      <c r="F44" s="56"/>
      <c r="G44" s="56"/>
      <c r="H44" s="56"/>
      <c r="I44" s="56"/>
      <c r="J44" s="4"/>
    </row>
    <row r="45" spans="1:10" ht="14.25">
      <c r="A45" s="2"/>
      <c r="B45" s="2"/>
      <c r="C45" s="4"/>
      <c r="D45" s="56"/>
      <c r="E45" s="56"/>
      <c r="F45" s="56"/>
      <c r="G45" s="56"/>
      <c r="H45" s="56"/>
      <c r="I45" s="56"/>
      <c r="J45" s="4"/>
    </row>
    <row r="46" spans="1:10" ht="14.25">
      <c r="A46" s="2"/>
      <c r="B46" s="2"/>
      <c r="C46" s="4"/>
      <c r="D46" s="56"/>
      <c r="E46" s="56"/>
      <c r="F46" s="56"/>
      <c r="G46" s="56"/>
      <c r="H46" s="56"/>
      <c r="I46" s="56"/>
      <c r="J46" s="4"/>
    </row>
    <row r="47" spans="1:10" ht="14.25">
      <c r="A47" s="2"/>
      <c r="B47" s="2"/>
      <c r="C47" s="4"/>
      <c r="D47" s="56"/>
      <c r="E47" s="56"/>
      <c r="F47" s="56"/>
      <c r="G47" s="56"/>
      <c r="H47" s="56"/>
      <c r="I47" s="56"/>
      <c r="J47" s="4"/>
    </row>
    <row r="48" spans="1:10" ht="14.25">
      <c r="A48" s="2"/>
      <c r="B48" s="2"/>
      <c r="C48" s="4"/>
      <c r="D48" s="56"/>
      <c r="E48" s="56"/>
      <c r="F48" s="56"/>
      <c r="G48" s="56"/>
      <c r="H48" s="56"/>
      <c r="I48" s="56"/>
      <c r="J48" s="4"/>
    </row>
    <row r="49" spans="1:10" ht="14.25">
      <c r="A49" s="2"/>
      <c r="B49" s="2"/>
      <c r="C49" s="4"/>
      <c r="D49" s="56"/>
      <c r="E49" s="56"/>
      <c r="F49" s="56"/>
      <c r="G49" s="56"/>
      <c r="H49" s="56"/>
      <c r="I49" s="56"/>
      <c r="J49" s="4"/>
    </row>
    <row r="50" spans="1:10" ht="14.25">
      <c r="A50" s="2"/>
      <c r="B50" s="2"/>
      <c r="C50" s="4"/>
      <c r="D50" s="56"/>
      <c r="E50" s="56"/>
      <c r="F50" s="56"/>
      <c r="G50" s="56"/>
      <c r="H50" s="56"/>
      <c r="I50" s="56"/>
      <c r="J50" s="4"/>
    </row>
    <row r="51" spans="1:10" ht="14.25">
      <c r="A51" s="2"/>
      <c r="B51" s="2"/>
      <c r="C51" s="4"/>
      <c r="D51" s="56"/>
      <c r="E51" s="56"/>
      <c r="F51" s="56"/>
      <c r="G51" s="56"/>
      <c r="H51" s="56"/>
      <c r="I51" s="56"/>
      <c r="J51" s="4"/>
    </row>
    <row r="52" spans="1:10" ht="14.25">
      <c r="A52" s="2"/>
      <c r="B52" s="2"/>
      <c r="C52" s="4"/>
      <c r="D52" s="56"/>
      <c r="E52" s="56"/>
      <c r="F52" s="56"/>
      <c r="G52" s="56"/>
      <c r="H52" s="56"/>
      <c r="I52" s="56"/>
      <c r="J52" s="4"/>
    </row>
    <row r="53" spans="1:10" ht="14.25">
      <c r="A53" s="2"/>
      <c r="B53" s="2"/>
      <c r="C53" s="4"/>
      <c r="D53" s="56"/>
      <c r="E53" s="56"/>
      <c r="F53" s="56"/>
      <c r="G53" s="56"/>
      <c r="H53" s="56"/>
      <c r="I53" s="56"/>
      <c r="J53" s="4"/>
    </row>
    <row r="54" spans="1:10" ht="14.25">
      <c r="A54" s="2"/>
      <c r="B54" s="2"/>
      <c r="C54" s="4"/>
      <c r="D54" s="56"/>
      <c r="E54" s="56"/>
      <c r="F54" s="56"/>
      <c r="G54" s="56"/>
      <c r="H54" s="56"/>
      <c r="I54" s="56"/>
      <c r="J54" s="4"/>
    </row>
    <row r="55" spans="1:10" ht="14.25">
      <c r="A55" s="2"/>
      <c r="B55" s="2"/>
      <c r="C55" s="4"/>
      <c r="D55" s="56"/>
      <c r="E55" s="56"/>
      <c r="F55" s="56"/>
      <c r="G55" s="56"/>
      <c r="H55" s="56"/>
      <c r="I55" s="56"/>
      <c r="J55" s="4"/>
    </row>
    <row r="56" spans="1:10" ht="14.25">
      <c r="A56" s="2"/>
      <c r="B56" s="2"/>
      <c r="C56" s="4"/>
      <c r="D56" s="56"/>
      <c r="E56" s="56"/>
      <c r="F56" s="56"/>
      <c r="G56" s="56"/>
      <c r="H56" s="56"/>
      <c r="I56" s="56"/>
      <c r="J56" s="4"/>
    </row>
    <row r="57" spans="1:10" ht="14.25">
      <c r="A57" s="2"/>
      <c r="B57" s="2"/>
      <c r="C57" s="4"/>
      <c r="D57" s="56"/>
      <c r="E57" s="56"/>
      <c r="F57" s="56"/>
      <c r="G57" s="56"/>
      <c r="H57" s="56"/>
      <c r="I57" s="56"/>
      <c r="J57" s="4"/>
    </row>
    <row r="58" spans="1:10" ht="14.25">
      <c r="A58" s="2"/>
      <c r="B58" s="2"/>
      <c r="C58" s="4"/>
      <c r="D58" s="56"/>
      <c r="E58" s="56"/>
      <c r="F58" s="56"/>
      <c r="G58" s="56"/>
      <c r="H58" s="56"/>
      <c r="I58" s="56"/>
      <c r="J58" s="4"/>
    </row>
    <row r="59" spans="1:10" ht="14.25">
      <c r="A59" s="2"/>
      <c r="B59" s="2"/>
      <c r="C59" s="4"/>
      <c r="D59" s="56"/>
      <c r="E59" s="56"/>
      <c r="F59" s="56"/>
      <c r="G59" s="56"/>
      <c r="H59" s="56"/>
      <c r="I59" s="56"/>
      <c r="J59" s="4"/>
    </row>
    <row r="60" spans="1:10" ht="14.25">
      <c r="A60" s="2"/>
      <c r="B60" s="2"/>
      <c r="C60" s="4"/>
      <c r="D60" s="56"/>
      <c r="E60" s="56"/>
      <c r="F60" s="56"/>
      <c r="G60" s="56"/>
      <c r="H60" s="56"/>
      <c r="I60" s="56"/>
      <c r="J60" s="4"/>
    </row>
    <row r="61" spans="1:10" ht="14.25">
      <c r="A61" s="2"/>
      <c r="B61" s="2"/>
      <c r="C61" s="4"/>
      <c r="D61" s="56"/>
      <c r="E61" s="56"/>
      <c r="F61" s="56"/>
      <c r="G61" s="56"/>
      <c r="H61" s="56"/>
      <c r="I61" s="56"/>
      <c r="J61" s="4"/>
    </row>
    <row r="62" spans="1:10" ht="14.25">
      <c r="A62" s="2"/>
      <c r="B62" s="2"/>
      <c r="C62" s="4"/>
      <c r="D62" s="56"/>
      <c r="E62" s="56"/>
      <c r="F62" s="56"/>
      <c r="G62" s="56"/>
      <c r="H62" s="56"/>
      <c r="I62" s="56"/>
      <c r="J62" s="4"/>
    </row>
    <row r="63" spans="1:10" ht="14.25">
      <c r="A63" s="2"/>
      <c r="B63" s="2"/>
      <c r="C63" s="4"/>
      <c r="D63" s="56"/>
      <c r="E63" s="56"/>
      <c r="F63" s="56"/>
      <c r="G63" s="56"/>
      <c r="H63" s="56"/>
      <c r="I63" s="56"/>
      <c r="J63" s="4"/>
    </row>
    <row r="64" spans="1:10" ht="14.25">
      <c r="A64" s="2"/>
      <c r="B64" s="2"/>
      <c r="C64" s="4"/>
      <c r="D64" s="56"/>
      <c r="E64" s="56"/>
      <c r="F64" s="56"/>
      <c r="G64" s="56"/>
      <c r="H64" s="56"/>
      <c r="I64" s="56"/>
      <c r="J64" s="4"/>
    </row>
    <row r="65" spans="1:10" ht="14.25">
      <c r="A65" s="2"/>
      <c r="B65" s="2"/>
      <c r="C65" s="4"/>
      <c r="D65" s="56"/>
      <c r="E65" s="56"/>
      <c r="F65" s="56"/>
      <c r="G65" s="56"/>
      <c r="H65" s="56"/>
      <c r="I65" s="56"/>
      <c r="J65" s="4"/>
    </row>
    <row r="66" spans="1:10" ht="14.25">
      <c r="A66" s="2"/>
      <c r="B66" s="2"/>
      <c r="C66" s="4"/>
      <c r="D66" s="56"/>
      <c r="E66" s="56"/>
      <c r="F66" s="56"/>
      <c r="G66" s="56"/>
      <c r="H66" s="56"/>
      <c r="I66" s="56"/>
      <c r="J66" s="4"/>
    </row>
    <row r="67" spans="1:10" ht="14.25">
      <c r="A67" s="2"/>
      <c r="B67" s="2"/>
      <c r="C67" s="4"/>
      <c r="D67" s="4"/>
      <c r="E67" s="4"/>
      <c r="F67" s="4"/>
      <c r="G67" s="4"/>
      <c r="H67" s="4"/>
      <c r="I67" s="4"/>
      <c r="J67" s="4"/>
    </row>
    <row r="68" spans="1:10" ht="14.25">
      <c r="A68" s="2"/>
      <c r="B68" s="2"/>
      <c r="C68" s="4"/>
      <c r="D68" s="4"/>
      <c r="E68" s="4"/>
      <c r="F68" s="4"/>
      <c r="G68" s="4"/>
      <c r="H68" s="4"/>
      <c r="I68" s="4"/>
      <c r="J68" s="4"/>
    </row>
    <row r="69" spans="1:10" ht="14.25">
      <c r="A69" s="2"/>
      <c r="B69" s="2"/>
      <c r="C69" s="4"/>
      <c r="D69" s="4"/>
      <c r="E69" s="4"/>
      <c r="F69" s="4"/>
      <c r="G69" s="4"/>
      <c r="H69" s="4"/>
      <c r="I69" s="4"/>
      <c r="J69" s="4"/>
    </row>
    <row r="70" spans="1:10" ht="14.25">
      <c r="A70" s="2"/>
      <c r="B70" s="2"/>
      <c r="C70" s="4"/>
      <c r="D70" s="4"/>
      <c r="E70" s="4"/>
      <c r="F70" s="4"/>
      <c r="G70" s="4"/>
      <c r="H70" s="4"/>
      <c r="I70" s="4"/>
      <c r="J70" s="4"/>
    </row>
    <row r="71" spans="1:10" ht="14.25">
      <c r="A71" s="2"/>
      <c r="B71" s="2"/>
      <c r="C71" s="4"/>
      <c r="D71" s="4"/>
      <c r="E71" s="4"/>
      <c r="F71" s="4"/>
      <c r="G71" s="4"/>
      <c r="H71" s="4"/>
      <c r="I71" s="4"/>
      <c r="J71" s="4"/>
    </row>
    <row r="72" spans="1:10" ht="14.25">
      <c r="A72" s="2"/>
      <c r="B72" s="2"/>
      <c r="C72" s="4"/>
      <c r="D72" s="4"/>
      <c r="E72" s="4"/>
      <c r="F72" s="4"/>
      <c r="G72" s="4"/>
      <c r="H72" s="4"/>
      <c r="I72" s="4"/>
      <c r="J72" s="4"/>
    </row>
    <row r="73" spans="1:10" ht="14.25">
      <c r="A73" s="2"/>
      <c r="B73" s="2"/>
      <c r="C73" s="4"/>
      <c r="D73" s="4"/>
      <c r="E73" s="4"/>
      <c r="F73" s="4"/>
      <c r="G73" s="4"/>
      <c r="H73" s="4"/>
      <c r="I73" s="4"/>
      <c r="J73" s="4"/>
    </row>
    <row r="74" spans="1:10" ht="14.25">
      <c r="A74" s="2"/>
      <c r="B74" s="2"/>
      <c r="C74" s="4"/>
      <c r="D74" s="4"/>
      <c r="E74" s="4"/>
      <c r="F74" s="4"/>
      <c r="G74" s="4"/>
      <c r="H74" s="4"/>
      <c r="I74" s="4"/>
      <c r="J74" s="4"/>
    </row>
    <row r="75" spans="1:10" ht="14.25">
      <c r="A75" s="2"/>
      <c r="B75" s="2"/>
      <c r="C75" s="4"/>
      <c r="D75" s="4"/>
      <c r="E75" s="4"/>
      <c r="F75" s="4"/>
      <c r="G75" s="4"/>
      <c r="H75" s="4"/>
      <c r="I75" s="4"/>
      <c r="J75" s="4"/>
    </row>
    <row r="76" spans="1:10" ht="14.25">
      <c r="A76" s="2"/>
      <c r="B76" s="2"/>
      <c r="C76" s="4"/>
      <c r="D76" s="4"/>
      <c r="E76" s="4"/>
      <c r="F76" s="4"/>
      <c r="G76" s="4"/>
      <c r="H76" s="4"/>
      <c r="I76" s="4"/>
      <c r="J76" s="4"/>
    </row>
    <row r="77" spans="1:10" ht="14.25">
      <c r="A77" s="2"/>
      <c r="B77" s="2"/>
      <c r="C77" s="4"/>
      <c r="D77" s="4"/>
      <c r="E77" s="4"/>
      <c r="F77" s="4"/>
      <c r="G77" s="4"/>
      <c r="H77" s="4"/>
      <c r="I77" s="4"/>
      <c r="J77" s="5"/>
    </row>
    <row r="78" spans="1:10" ht="14.25">
      <c r="A78" s="2"/>
      <c r="B78" s="2"/>
      <c r="C78" s="4"/>
      <c r="D78" s="4"/>
      <c r="E78" s="4"/>
      <c r="F78" s="4"/>
      <c r="G78" s="4"/>
      <c r="H78" s="4"/>
      <c r="I78" s="4"/>
      <c r="J78" s="5"/>
    </row>
    <row r="79" spans="1:10" ht="14.25">
      <c r="A79" s="2"/>
      <c r="B79" s="2"/>
      <c r="C79" s="4"/>
      <c r="D79" s="4"/>
      <c r="E79" s="4"/>
      <c r="F79" s="4"/>
      <c r="G79" s="4"/>
      <c r="H79" s="4"/>
      <c r="I79" s="5"/>
      <c r="J79" s="5"/>
    </row>
    <row r="80" spans="1:10" ht="14.25">
      <c r="A80" s="2"/>
      <c r="B80" s="2"/>
      <c r="C80" s="4"/>
      <c r="D80" s="4"/>
      <c r="E80" s="4"/>
      <c r="F80" s="4"/>
      <c r="G80" s="4"/>
      <c r="H80" s="4"/>
      <c r="I80" s="5"/>
      <c r="J80" s="5"/>
    </row>
    <row r="81" spans="1:10" ht="14.25">
      <c r="A81" s="2"/>
      <c r="B81" s="2"/>
      <c r="C81" s="4"/>
      <c r="D81" s="4"/>
      <c r="E81" s="4"/>
      <c r="F81" s="4"/>
      <c r="G81" s="4"/>
      <c r="H81" s="4"/>
      <c r="I81" s="5"/>
      <c r="J81" s="5"/>
    </row>
    <row r="82" spans="1:10" ht="14.25">
      <c r="A82" s="2"/>
      <c r="B82" s="2"/>
      <c r="C82" s="4"/>
      <c r="D82" s="4"/>
      <c r="E82" s="4"/>
      <c r="F82" s="4"/>
      <c r="G82" s="4"/>
      <c r="H82" s="4"/>
      <c r="I82" s="5"/>
      <c r="J82" s="5"/>
    </row>
    <row r="83" spans="1:10" ht="14.25">
      <c r="A83" s="2"/>
      <c r="B83" s="2"/>
      <c r="C83" s="4"/>
      <c r="D83" s="4"/>
      <c r="E83" s="4"/>
      <c r="F83" s="4"/>
      <c r="G83" s="4"/>
      <c r="H83" s="4"/>
      <c r="I83" s="5"/>
      <c r="J83" s="5"/>
    </row>
    <row r="84" spans="1:10" ht="14.25">
      <c r="A84" s="2"/>
      <c r="B84" s="2"/>
      <c r="C84" s="4"/>
      <c r="D84" s="4"/>
      <c r="E84" s="4"/>
      <c r="F84" s="4"/>
      <c r="G84" s="4"/>
      <c r="H84" s="4"/>
      <c r="I84" s="5"/>
      <c r="J84" s="5"/>
    </row>
    <row r="85" spans="1:10" ht="14.25">
      <c r="A85" s="2"/>
      <c r="B85" s="2"/>
      <c r="C85" s="4"/>
      <c r="D85" s="4"/>
      <c r="E85" s="4"/>
      <c r="F85" s="4"/>
      <c r="G85" s="4"/>
      <c r="H85" s="4"/>
      <c r="I85" s="5"/>
      <c r="J85" s="5"/>
    </row>
    <row r="86" spans="1:10" ht="14.25">
      <c r="A86" s="2"/>
      <c r="B86" s="2"/>
      <c r="C86" s="4"/>
      <c r="D86" s="4"/>
      <c r="E86" s="4"/>
      <c r="F86" s="4"/>
      <c r="G86" s="4"/>
      <c r="H86" s="4"/>
      <c r="I86" s="5"/>
      <c r="J86" s="5"/>
    </row>
    <row r="87" spans="1:10" ht="14.25">
      <c r="A87" s="2"/>
      <c r="B87" s="2"/>
      <c r="C87" s="4"/>
      <c r="D87" s="4"/>
      <c r="E87" s="4"/>
      <c r="F87" s="4"/>
      <c r="G87" s="4"/>
      <c r="H87" s="4"/>
      <c r="I87" s="5"/>
      <c r="J87" s="5"/>
    </row>
    <row r="88" spans="1:10" ht="14.25">
      <c r="A88" s="2"/>
      <c r="B88" s="2"/>
      <c r="C88" s="4"/>
      <c r="D88" s="4"/>
      <c r="E88" s="4"/>
      <c r="F88" s="4"/>
      <c r="G88" s="4"/>
      <c r="H88" s="4"/>
      <c r="I88" s="5"/>
      <c r="J88" s="5"/>
    </row>
    <row r="89" spans="1:10" ht="14.25">
      <c r="A89" s="2"/>
      <c r="B89" s="2"/>
      <c r="C89" s="4"/>
      <c r="D89" s="4"/>
      <c r="E89" s="4"/>
      <c r="F89" s="4"/>
      <c r="G89" s="4"/>
      <c r="H89" s="4"/>
      <c r="I89" s="5"/>
      <c r="J89" s="5"/>
    </row>
    <row r="90" spans="1:10" ht="14.25">
      <c r="A90" s="2"/>
      <c r="B90" s="2"/>
      <c r="C90" s="4"/>
      <c r="D90" s="4"/>
      <c r="E90" s="4"/>
      <c r="F90" s="4"/>
      <c r="G90" s="4"/>
      <c r="H90" s="4"/>
      <c r="I90" s="5"/>
      <c r="J90" s="5"/>
    </row>
    <row r="91" spans="1:10" ht="14.25">
      <c r="A91" s="2"/>
      <c r="C91" s="4"/>
      <c r="D91" s="4"/>
      <c r="E91" s="4"/>
      <c r="F91" s="4"/>
      <c r="G91" s="4"/>
      <c r="H91" s="4"/>
      <c r="I91" s="5"/>
      <c r="J91" s="5"/>
    </row>
    <row r="92" spans="3:10" ht="12.75">
      <c r="C92" s="5"/>
      <c r="D92" s="5"/>
      <c r="E92" s="5"/>
      <c r="F92" s="5"/>
      <c r="G92" s="5"/>
      <c r="H92" s="5"/>
      <c r="I92" s="5"/>
      <c r="J92" s="5"/>
    </row>
    <row r="93" spans="3:10" ht="12.75">
      <c r="C93" s="5"/>
      <c r="D93" s="5"/>
      <c r="E93" s="5"/>
      <c r="F93" s="5"/>
      <c r="G93" s="5"/>
      <c r="H93" s="5"/>
      <c r="I93" s="5"/>
      <c r="J93" s="5"/>
    </row>
    <row r="94" spans="3:10" ht="12.75">
      <c r="C94" s="5"/>
      <c r="D94" s="5"/>
      <c r="E94" s="5"/>
      <c r="F94" s="5"/>
      <c r="G94" s="5"/>
      <c r="H94" s="5"/>
      <c r="I94" s="5"/>
      <c r="J94" s="5"/>
    </row>
    <row r="95" spans="3:10" ht="12.75">
      <c r="C95" s="5"/>
      <c r="D95" s="5"/>
      <c r="E95" s="5"/>
      <c r="F95" s="5"/>
      <c r="G95" s="5"/>
      <c r="H95" s="5"/>
      <c r="I95" s="5"/>
      <c r="J95" s="5"/>
    </row>
    <row r="96" spans="3:10" ht="15">
      <c r="C96" s="5"/>
      <c r="D96" s="5"/>
      <c r="E96" s="5"/>
      <c r="F96" s="5"/>
      <c r="G96" s="5"/>
      <c r="H96" s="5"/>
      <c r="I96" s="5"/>
      <c r="J96" s="1"/>
    </row>
    <row r="97" spans="3:10" ht="14.25">
      <c r="C97" s="5"/>
      <c r="D97" s="5"/>
      <c r="E97" s="5"/>
      <c r="F97" s="5"/>
      <c r="G97" s="5"/>
      <c r="H97" s="5"/>
      <c r="I97" s="5"/>
      <c r="J97" s="4"/>
    </row>
    <row r="98" spans="3:10" ht="14.25">
      <c r="C98" s="5"/>
      <c r="D98" s="5"/>
      <c r="E98" s="5"/>
      <c r="F98" s="5"/>
      <c r="G98" s="5"/>
      <c r="H98" s="5"/>
      <c r="J98" s="4"/>
    </row>
    <row r="99" spans="3:10" ht="14.25">
      <c r="C99" s="5"/>
      <c r="D99" s="5"/>
      <c r="E99" s="5"/>
      <c r="F99" s="5"/>
      <c r="G99" s="5"/>
      <c r="H99" s="5"/>
      <c r="J99" s="4"/>
    </row>
    <row r="100" spans="3:10" ht="14.25">
      <c r="C100" s="5"/>
      <c r="D100" s="5"/>
      <c r="E100" s="5"/>
      <c r="F100" s="5"/>
      <c r="G100" s="5"/>
      <c r="H100" s="5"/>
      <c r="J100" s="4"/>
    </row>
    <row r="101" spans="3:10" ht="14.25">
      <c r="C101" s="5"/>
      <c r="D101" s="5"/>
      <c r="E101" s="5"/>
      <c r="F101" s="5"/>
      <c r="G101" s="5"/>
      <c r="H101" s="5"/>
      <c r="J101" s="4"/>
    </row>
    <row r="102" spans="3:10" ht="14.25">
      <c r="C102" s="5"/>
      <c r="D102" s="5"/>
      <c r="E102" s="5"/>
      <c r="F102" s="5"/>
      <c r="G102" s="5"/>
      <c r="H102" s="5"/>
      <c r="J102" s="4"/>
    </row>
    <row r="103" spans="3:8" ht="12.75">
      <c r="C103" s="5"/>
      <c r="D103" s="5"/>
      <c r="E103" s="5"/>
      <c r="F103" s="5"/>
      <c r="G103" s="5"/>
      <c r="H103" s="5"/>
    </row>
    <row r="104" spans="3:8" ht="12.75">
      <c r="C104" s="5"/>
      <c r="D104" s="5"/>
      <c r="E104" s="5"/>
      <c r="F104" s="5"/>
      <c r="G104" s="5"/>
      <c r="H104" s="5"/>
    </row>
    <row r="105" spans="3:8" ht="12.75">
      <c r="C105" s="5"/>
      <c r="D105" s="5"/>
      <c r="E105" s="5"/>
      <c r="F105" s="5"/>
      <c r="G105" s="5"/>
      <c r="H105" s="5"/>
    </row>
    <row r="106" spans="3:8" ht="12.75">
      <c r="C106" s="5"/>
      <c r="D106" s="5"/>
      <c r="E106" s="5"/>
      <c r="F106" s="5"/>
      <c r="G106" s="5"/>
      <c r="H106" s="5"/>
    </row>
    <row r="107" spans="3:8" ht="12.75">
      <c r="C107" s="5"/>
      <c r="D107" s="5"/>
      <c r="E107" s="5"/>
      <c r="F107" s="5"/>
      <c r="G107" s="5"/>
      <c r="H107" s="5"/>
    </row>
    <row r="108" spans="3:8" ht="12.75">
      <c r="C108" s="5"/>
      <c r="D108" s="5"/>
      <c r="E108" s="5"/>
      <c r="F108" s="5"/>
      <c r="G108" s="5"/>
      <c r="H108" s="5"/>
    </row>
    <row r="109" spans="3:8" ht="12.75">
      <c r="C109" s="5"/>
      <c r="D109" s="5"/>
      <c r="E109" s="5"/>
      <c r="F109" s="5"/>
      <c r="G109" s="5"/>
      <c r="H109" s="5"/>
    </row>
    <row r="110" spans="3:8" ht="12.75">
      <c r="C110" s="5"/>
      <c r="D110" s="5"/>
      <c r="E110" s="5"/>
      <c r="F110" s="5"/>
      <c r="G110" s="5"/>
      <c r="H110" s="5"/>
    </row>
  </sheetData>
  <sheetProtection/>
  <mergeCells count="4">
    <mergeCell ref="A1:I1"/>
    <mergeCell ref="A2:I2"/>
    <mergeCell ref="A3:I3"/>
    <mergeCell ref="A4:I4"/>
  </mergeCells>
  <printOptions/>
  <pageMargins left="0.75" right="0.75" top="1" bottom="1" header="0.5" footer="0.5"/>
  <pageSetup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Bethlehem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COB</cp:lastModifiedBy>
  <cp:lastPrinted>2014-09-05T15:12:12Z</cp:lastPrinted>
  <dcterms:created xsi:type="dcterms:W3CDTF">1999-08-06T12:36:47Z</dcterms:created>
  <dcterms:modified xsi:type="dcterms:W3CDTF">2014-09-17T17:55:50Z</dcterms:modified>
  <cp:category/>
  <cp:version/>
  <cp:contentType/>
  <cp:contentStatus/>
</cp:coreProperties>
</file>